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eCommerce\injectordatawebsite\UTV\Can AM\"/>
    </mc:Choice>
  </mc:AlternateContent>
  <xr:revisionPtr revIDLastSave="0" documentId="8_{9B4A0145-0D8C-4D25-9494-5FC68C287ED1}" xr6:coauthVersionLast="47" xr6:coauthVersionMax="47" xr10:uidLastSave="{00000000-0000-0000-0000-000000000000}"/>
  <workbookProtection workbookAlgorithmName="SHA-512" workbookHashValue="SQTA/p1Jl9jWttfbKHFtLd1GJp6XfJHV9uffpYmU0wy5kRyRxfnssVTMzmGHTGA5WHzfhwgtH73OdM0MmEAxRw==" workbookSaltValue="zeDFdb8D3dnps2vbOGVolQ==" workbookSpinCount="100000" lockStructure="1"/>
  <bookViews>
    <workbookView xWindow="28680" yWindow="-120" windowWidth="29040" windowHeight="15840" tabRatio="609" xr2:uid="{A9732C29-0A23-4AFB-A93A-A7B19CFFE5BA}"/>
  </bookViews>
  <sheets>
    <sheet name="HPT FIC Can AM Data" sheetId="1" r:id="rId1"/>
    <sheet name="Calc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1" l="1"/>
  <c r="A16" i="2"/>
  <c r="H22" i="1" l="1"/>
  <c r="K18" i="1"/>
  <c r="F15" i="1"/>
  <c r="G15" i="1"/>
  <c r="H15" i="1"/>
  <c r="I15" i="1"/>
  <c r="J15" i="1"/>
  <c r="K15" i="1"/>
  <c r="L15" i="1"/>
  <c r="D29" i="1" l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E25" i="1"/>
  <c r="J18" i="1"/>
  <c r="K19" i="1"/>
  <c r="E15" i="1"/>
  <c r="I18" i="1" l="1"/>
  <c r="J19" i="1"/>
  <c r="F25" i="1"/>
  <c r="G25" i="1" s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H18" i="1" l="1"/>
  <c r="I19" i="1"/>
  <c r="E29" i="1"/>
  <c r="A14" i="2"/>
  <c r="G18" i="1" l="1"/>
  <c r="H19" i="1"/>
  <c r="L29" i="1"/>
  <c r="T29" i="1"/>
  <c r="AB29" i="1"/>
  <c r="M29" i="1"/>
  <c r="U29" i="1"/>
  <c r="AC29" i="1"/>
  <c r="N29" i="1"/>
  <c r="V29" i="1"/>
  <c r="AD29" i="1"/>
  <c r="G29" i="1"/>
  <c r="O29" i="1"/>
  <c r="W29" i="1"/>
  <c r="AE29" i="1"/>
  <c r="H29" i="1"/>
  <c r="P29" i="1"/>
  <c r="X29" i="1"/>
  <c r="AF29" i="1"/>
  <c r="I29" i="1"/>
  <c r="Q29" i="1"/>
  <c r="Y29" i="1"/>
  <c r="AG29" i="1"/>
  <c r="J29" i="1"/>
  <c r="R29" i="1"/>
  <c r="Z29" i="1"/>
  <c r="AH29" i="1"/>
  <c r="K29" i="1"/>
  <c r="S29" i="1"/>
  <c r="AA29" i="1"/>
  <c r="F29" i="1"/>
  <c r="E30" i="1"/>
  <c r="F18" i="1" l="1"/>
  <c r="G19" i="1"/>
  <c r="E31" i="1"/>
  <c r="J30" i="1"/>
  <c r="X30" i="1"/>
  <c r="V30" i="1"/>
  <c r="L30" i="1"/>
  <c r="P30" i="1"/>
  <c r="N30" i="1"/>
  <c r="AA30" i="1"/>
  <c r="Q30" i="1"/>
  <c r="G30" i="1"/>
  <c r="H30" i="1"/>
  <c r="AC30" i="1"/>
  <c r="S30" i="1"/>
  <c r="AG30" i="1"/>
  <c r="AE30" i="1"/>
  <c r="U30" i="1"/>
  <c r="K30" i="1"/>
  <c r="W30" i="1"/>
  <c r="AH30" i="1"/>
  <c r="F30" i="1"/>
  <c r="I30" i="1"/>
  <c r="R30" i="1"/>
  <c r="AD30" i="1"/>
  <c r="Y30" i="1"/>
  <c r="M30" i="1"/>
  <c r="O30" i="1"/>
  <c r="Z30" i="1"/>
  <c r="AB30" i="1"/>
  <c r="AF30" i="1"/>
  <c r="T30" i="1"/>
  <c r="E18" i="1" l="1"/>
  <c r="E19" i="1" s="1"/>
  <c r="F19" i="1"/>
  <c r="V31" i="1"/>
  <c r="X31" i="1"/>
  <c r="R31" i="1"/>
  <c r="AB31" i="1"/>
  <c r="AF31" i="1"/>
  <c r="Z31" i="1"/>
  <c r="M31" i="1"/>
  <c r="I31" i="1"/>
  <c r="AH31" i="1"/>
  <c r="K31" i="1"/>
  <c r="W31" i="1"/>
  <c r="AD31" i="1"/>
  <c r="G31" i="1"/>
  <c r="U31" i="1"/>
  <c r="AC31" i="1"/>
  <c r="AG31" i="1"/>
  <c r="F31" i="1"/>
  <c r="T31" i="1"/>
  <c r="O31" i="1"/>
  <c r="Q31" i="1"/>
  <c r="S31" i="1"/>
  <c r="AE31" i="1"/>
  <c r="AA31" i="1"/>
  <c r="J31" i="1"/>
  <c r="Y31" i="1"/>
  <c r="H31" i="1"/>
  <c r="P31" i="1"/>
  <c r="L31" i="1"/>
  <c r="N31" i="1"/>
  <c r="E32" i="1"/>
  <c r="R32" i="1" l="1"/>
  <c r="T32" i="1"/>
  <c r="G32" i="1"/>
  <c r="I32" i="1"/>
  <c r="Z32" i="1"/>
  <c r="O32" i="1"/>
  <c r="Q32" i="1"/>
  <c r="AD32" i="1"/>
  <c r="AB32" i="1"/>
  <c r="L32" i="1"/>
  <c r="AH32" i="1"/>
  <c r="M32" i="1"/>
  <c r="W32" i="1"/>
  <c r="Y32" i="1"/>
  <c r="S32" i="1"/>
  <c r="N32" i="1"/>
  <c r="V32" i="1"/>
  <c r="J32" i="1"/>
  <c r="AF32" i="1"/>
  <c r="F32" i="1"/>
  <c r="U32" i="1"/>
  <c r="AE32" i="1"/>
  <c r="AG32" i="1"/>
  <c r="P32" i="1"/>
  <c r="AA32" i="1"/>
  <c r="K32" i="1"/>
  <c r="AC32" i="1"/>
  <c r="H32" i="1"/>
  <c r="X32" i="1"/>
  <c r="E33" i="1"/>
  <c r="V33" i="1" l="1"/>
  <c r="X33" i="1"/>
  <c r="R33" i="1"/>
  <c r="AB33" i="1"/>
  <c r="AF33" i="1"/>
  <c r="M33" i="1"/>
  <c r="F33" i="1"/>
  <c r="I33" i="1"/>
  <c r="S33" i="1"/>
  <c r="N33" i="1"/>
  <c r="T33" i="1"/>
  <c r="AD33" i="1"/>
  <c r="Z33" i="1"/>
  <c r="AH33" i="1"/>
  <c r="O33" i="1"/>
  <c r="AE33" i="1"/>
  <c r="AA33" i="1"/>
  <c r="G33" i="1"/>
  <c r="U33" i="1"/>
  <c r="AC33" i="1"/>
  <c r="Q33" i="1"/>
  <c r="K33" i="1"/>
  <c r="W33" i="1"/>
  <c r="Y33" i="1"/>
  <c r="H33" i="1"/>
  <c r="AG33" i="1"/>
  <c r="P33" i="1"/>
  <c r="L33" i="1"/>
  <c r="J33" i="1"/>
  <c r="E34" i="1"/>
  <c r="J34" i="1" l="1"/>
  <c r="T34" i="1"/>
  <c r="AD34" i="1"/>
  <c r="AF34" i="1"/>
  <c r="R34" i="1"/>
  <c r="AB34" i="1"/>
  <c r="G34" i="1"/>
  <c r="I34" i="1"/>
  <c r="U34" i="1"/>
  <c r="Y34" i="1"/>
  <c r="AC34" i="1"/>
  <c r="L34" i="1"/>
  <c r="Z34" i="1"/>
  <c r="M34" i="1"/>
  <c r="O34" i="1"/>
  <c r="Q34" i="1"/>
  <c r="W34" i="1"/>
  <c r="K34" i="1"/>
  <c r="F34" i="1"/>
  <c r="P34" i="1"/>
  <c r="V34" i="1"/>
  <c r="AH34" i="1"/>
  <c r="AG34" i="1"/>
  <c r="H34" i="1"/>
  <c r="N34" i="1"/>
  <c r="X34" i="1"/>
  <c r="AE34" i="1"/>
  <c r="S34" i="1"/>
  <c r="AA34" i="1"/>
  <c r="E35" i="1"/>
  <c r="E36" i="1" l="1"/>
  <c r="V35" i="1"/>
  <c r="X35" i="1"/>
  <c r="Z35" i="1"/>
  <c r="AB35" i="1"/>
  <c r="AF35" i="1"/>
  <c r="AH35" i="1"/>
  <c r="F35" i="1"/>
  <c r="U35" i="1"/>
  <c r="Q35" i="1"/>
  <c r="AC35" i="1"/>
  <c r="W35" i="1"/>
  <c r="S35" i="1"/>
  <c r="AE35" i="1"/>
  <c r="AG35" i="1"/>
  <c r="AA35" i="1"/>
  <c r="H35" i="1"/>
  <c r="J35" i="1"/>
  <c r="L35" i="1"/>
  <c r="R35" i="1"/>
  <c r="AD35" i="1"/>
  <c r="M35" i="1"/>
  <c r="I35" i="1"/>
  <c r="Y35" i="1"/>
  <c r="G35" i="1"/>
  <c r="O35" i="1"/>
  <c r="K35" i="1"/>
  <c r="P35" i="1"/>
  <c r="N35" i="1"/>
  <c r="T35" i="1"/>
  <c r="R36" i="1" l="1"/>
  <c r="AB36" i="1"/>
  <c r="O36" i="1"/>
  <c r="I36" i="1"/>
  <c r="M36" i="1"/>
  <c r="W36" i="1"/>
  <c r="Q36" i="1"/>
  <c r="AH36" i="1"/>
  <c r="Y36" i="1"/>
  <c r="K36" i="1"/>
  <c r="AG36" i="1"/>
  <c r="N36" i="1"/>
  <c r="AA36" i="1"/>
  <c r="X36" i="1"/>
  <c r="J36" i="1"/>
  <c r="Z36" i="1"/>
  <c r="AE36" i="1"/>
  <c r="F36" i="1"/>
  <c r="S36" i="1"/>
  <c r="U36" i="1"/>
  <c r="AC36" i="1"/>
  <c r="P36" i="1"/>
  <c r="AF36" i="1"/>
  <c r="H36" i="1"/>
  <c r="V36" i="1"/>
  <c r="L36" i="1"/>
  <c r="G36" i="1"/>
  <c r="AD36" i="1"/>
  <c r="T36" i="1"/>
  <c r="E37" i="1"/>
  <c r="N37" i="1" l="1"/>
  <c r="P37" i="1"/>
  <c r="J37" i="1"/>
  <c r="L37" i="1"/>
  <c r="V37" i="1"/>
  <c r="X37" i="1"/>
  <c r="R37" i="1"/>
  <c r="T37" i="1"/>
  <c r="O37" i="1"/>
  <c r="AC37" i="1"/>
  <c r="Q37" i="1"/>
  <c r="Y37" i="1"/>
  <c r="H37" i="1"/>
  <c r="F37" i="1"/>
  <c r="AD37" i="1"/>
  <c r="AF37" i="1"/>
  <c r="Z37" i="1"/>
  <c r="M37" i="1"/>
  <c r="G37" i="1"/>
  <c r="AB37" i="1"/>
  <c r="U37" i="1"/>
  <c r="I37" i="1"/>
  <c r="K37" i="1"/>
  <c r="W37" i="1"/>
  <c r="S37" i="1"/>
  <c r="AE37" i="1"/>
  <c r="AH37" i="1"/>
  <c r="AA37" i="1"/>
  <c r="AG37" i="1"/>
  <c r="E38" i="1"/>
  <c r="R38" i="1" l="1"/>
  <c r="AB38" i="1"/>
  <c r="G38" i="1"/>
  <c r="Q38" i="1"/>
  <c r="U38" i="1"/>
  <c r="AC38" i="1"/>
  <c r="F38" i="1"/>
  <c r="P38" i="1"/>
  <c r="N38" i="1"/>
  <c r="L38" i="1"/>
  <c r="AF38" i="1"/>
  <c r="J38" i="1"/>
  <c r="AD38" i="1"/>
  <c r="Z38" i="1"/>
  <c r="M38" i="1"/>
  <c r="O38" i="1"/>
  <c r="Y38" i="1"/>
  <c r="W38" i="1"/>
  <c r="AG38" i="1"/>
  <c r="K38" i="1"/>
  <c r="AE38" i="1"/>
  <c r="H38" i="1"/>
  <c r="AH38" i="1"/>
  <c r="S38" i="1"/>
  <c r="AA38" i="1"/>
  <c r="X38" i="1"/>
  <c r="V38" i="1"/>
  <c r="T38" i="1"/>
  <c r="I38" i="1"/>
  <c r="E39" i="1"/>
  <c r="AD39" i="1" l="1"/>
  <c r="X39" i="1"/>
  <c r="Z39" i="1"/>
  <c r="M39" i="1"/>
  <c r="F39" i="1"/>
  <c r="AH39" i="1"/>
  <c r="U39" i="1"/>
  <c r="I39" i="1"/>
  <c r="K39" i="1"/>
  <c r="O39" i="1"/>
  <c r="R39" i="1"/>
  <c r="AF39" i="1"/>
  <c r="Q39" i="1"/>
  <c r="W39" i="1"/>
  <c r="Y39" i="1"/>
  <c r="AA39" i="1"/>
  <c r="AG39" i="1"/>
  <c r="T39" i="1"/>
  <c r="V39" i="1"/>
  <c r="AB39" i="1"/>
  <c r="G39" i="1"/>
  <c r="AC39" i="1"/>
  <c r="S39" i="1"/>
  <c r="L39" i="1"/>
  <c r="H39" i="1"/>
  <c r="P39" i="1"/>
  <c r="AE39" i="1"/>
  <c r="N39" i="1"/>
  <c r="J39" i="1"/>
  <c r="E40" i="1"/>
  <c r="Z40" i="1" l="1"/>
  <c r="M40" i="1"/>
  <c r="W40" i="1"/>
  <c r="Y40" i="1"/>
  <c r="AH40" i="1"/>
  <c r="U40" i="1"/>
  <c r="AG40" i="1"/>
  <c r="N40" i="1"/>
  <c r="O40" i="1"/>
  <c r="AE40" i="1"/>
  <c r="AF40" i="1"/>
  <c r="J40" i="1"/>
  <c r="I40" i="1"/>
  <c r="R40" i="1"/>
  <c r="AB40" i="1"/>
  <c r="K40" i="1"/>
  <c r="AC40" i="1"/>
  <c r="H40" i="1"/>
  <c r="F40" i="1"/>
  <c r="S40" i="1"/>
  <c r="P40" i="1"/>
  <c r="AA40" i="1"/>
  <c r="V40" i="1"/>
  <c r="X40" i="1"/>
  <c r="Q40" i="1"/>
  <c r="L40" i="1"/>
  <c r="T40" i="1"/>
  <c r="AD40" i="1"/>
  <c r="G40" i="1"/>
  <c r="E41" i="1"/>
  <c r="AD41" i="1" l="1"/>
  <c r="F41" i="1"/>
  <c r="AH41" i="1"/>
  <c r="U41" i="1"/>
  <c r="I41" i="1"/>
  <c r="K41" i="1"/>
  <c r="AC41" i="1"/>
  <c r="AE41" i="1"/>
  <c r="AA41" i="1"/>
  <c r="L41" i="1"/>
  <c r="J41" i="1"/>
  <c r="N41" i="1"/>
  <c r="R41" i="1"/>
  <c r="Z41" i="1"/>
  <c r="G41" i="1"/>
  <c r="H41" i="1"/>
  <c r="AG41" i="1"/>
  <c r="O41" i="1"/>
  <c r="Q41" i="1"/>
  <c r="S41" i="1"/>
  <c r="W41" i="1"/>
  <c r="Y41" i="1"/>
  <c r="T41" i="1"/>
  <c r="X41" i="1"/>
  <c r="AB41" i="1"/>
  <c r="V41" i="1"/>
  <c r="M41" i="1"/>
  <c r="AF41" i="1"/>
  <c r="P41" i="1"/>
  <c r="E42" i="1"/>
  <c r="R42" i="1" l="1"/>
  <c r="AB42" i="1"/>
  <c r="V42" i="1"/>
  <c r="I42" i="1"/>
  <c r="Z42" i="1"/>
  <c r="AF42" i="1"/>
  <c r="Q42" i="1"/>
  <c r="M42" i="1"/>
  <c r="G42" i="1"/>
  <c r="O42" i="1"/>
  <c r="AC42" i="1"/>
  <c r="AA42" i="1"/>
  <c r="L42" i="1"/>
  <c r="P42" i="1"/>
  <c r="H42" i="1"/>
  <c r="T42" i="1"/>
  <c r="X42" i="1"/>
  <c r="AD42" i="1"/>
  <c r="U42" i="1"/>
  <c r="S42" i="1"/>
  <c r="AE42" i="1"/>
  <c r="J42" i="1"/>
  <c r="N42" i="1"/>
  <c r="AH42" i="1"/>
  <c r="Y42" i="1"/>
  <c r="K42" i="1"/>
  <c r="AG42" i="1"/>
  <c r="F42" i="1"/>
  <c r="W42" i="1"/>
  <c r="E43" i="1"/>
  <c r="AD43" i="1" l="1"/>
  <c r="Q43" i="1"/>
  <c r="F43" i="1"/>
  <c r="AC43" i="1"/>
  <c r="Y43" i="1"/>
  <c r="T43" i="1"/>
  <c r="O43" i="1"/>
  <c r="AG43" i="1"/>
  <c r="K43" i="1"/>
  <c r="AB43" i="1"/>
  <c r="AF43" i="1"/>
  <c r="V43" i="1"/>
  <c r="G43" i="1"/>
  <c r="H43" i="1"/>
  <c r="P43" i="1"/>
  <c r="R43" i="1"/>
  <c r="Z43" i="1"/>
  <c r="AH43" i="1"/>
  <c r="W43" i="1"/>
  <c r="AE43" i="1"/>
  <c r="S43" i="1"/>
  <c r="J43" i="1"/>
  <c r="AA43" i="1"/>
  <c r="X43" i="1"/>
  <c r="N43" i="1"/>
  <c r="I43" i="1"/>
  <c r="L43" i="1"/>
  <c r="M43" i="1"/>
  <c r="U43" i="1"/>
  <c r="E44" i="1"/>
  <c r="Z44" i="1" l="1"/>
  <c r="M44" i="1"/>
  <c r="O44" i="1"/>
  <c r="Y44" i="1"/>
  <c r="AH44" i="1"/>
  <c r="U44" i="1"/>
  <c r="W44" i="1"/>
  <c r="K44" i="1"/>
  <c r="AE44" i="1"/>
  <c r="AA44" i="1"/>
  <c r="F44" i="1"/>
  <c r="L44" i="1"/>
  <c r="H44" i="1"/>
  <c r="V44" i="1"/>
  <c r="AB44" i="1"/>
  <c r="I44" i="1"/>
  <c r="R44" i="1"/>
  <c r="Q44" i="1"/>
  <c r="AG44" i="1"/>
  <c r="G44" i="1"/>
  <c r="AC44" i="1"/>
  <c r="S44" i="1"/>
  <c r="AF44" i="1"/>
  <c r="T44" i="1"/>
  <c r="X44" i="1"/>
  <c r="J44" i="1"/>
  <c r="AD44" i="1"/>
  <c r="P44" i="1"/>
  <c r="N44" i="1"/>
  <c r="E45" i="1"/>
  <c r="E46" i="1" l="1"/>
  <c r="AD45" i="1"/>
  <c r="AB45" i="1"/>
  <c r="Z45" i="1"/>
  <c r="U45" i="1"/>
  <c r="I45" i="1"/>
  <c r="AH45" i="1"/>
  <c r="AC45" i="1"/>
  <c r="T45" i="1"/>
  <c r="Y45" i="1"/>
  <c r="AA45" i="1"/>
  <c r="L45" i="1"/>
  <c r="R45" i="1"/>
  <c r="G45" i="1"/>
  <c r="H45" i="1"/>
  <c r="S45" i="1"/>
  <c r="P45" i="1"/>
  <c r="F45" i="1"/>
  <c r="X45" i="1"/>
  <c r="V45" i="1"/>
  <c r="W45" i="1"/>
  <c r="Q45" i="1"/>
  <c r="O45" i="1"/>
  <c r="AE45" i="1"/>
  <c r="K45" i="1"/>
  <c r="J45" i="1"/>
  <c r="AF45" i="1"/>
  <c r="M45" i="1"/>
  <c r="AG45" i="1"/>
  <c r="N45" i="1"/>
  <c r="E48" i="1" l="1"/>
  <c r="E47" i="1"/>
  <c r="AA46" i="1"/>
  <c r="L46" i="1"/>
  <c r="N46" i="1"/>
  <c r="P46" i="1"/>
  <c r="V46" i="1"/>
  <c r="I46" i="1"/>
  <c r="J46" i="1"/>
  <c r="G46" i="1"/>
  <c r="O46" i="1"/>
  <c r="T46" i="1"/>
  <c r="U46" i="1"/>
  <c r="W46" i="1"/>
  <c r="AE46" i="1"/>
  <c r="X46" i="1"/>
  <c r="AB46" i="1"/>
  <c r="AD46" i="1"/>
  <c r="Q46" i="1"/>
  <c r="M46" i="1"/>
  <c r="Y46" i="1"/>
  <c r="AG46" i="1"/>
  <c r="Z46" i="1"/>
  <c r="AC46" i="1"/>
  <c r="F46" i="1"/>
  <c r="R46" i="1"/>
  <c r="S46" i="1"/>
  <c r="K46" i="1"/>
  <c r="H46" i="1"/>
  <c r="AH46" i="1"/>
  <c r="AF46" i="1"/>
  <c r="AD47" i="1" l="1"/>
  <c r="I47" i="1"/>
  <c r="L47" i="1"/>
  <c r="F47" i="1"/>
  <c r="G47" i="1"/>
  <c r="H47" i="1"/>
  <c r="P47" i="1"/>
  <c r="J47" i="1"/>
  <c r="T47" i="1"/>
  <c r="O47" i="1"/>
  <c r="Q47" i="1"/>
  <c r="K47" i="1"/>
  <c r="R47" i="1"/>
  <c r="Z47" i="1"/>
  <c r="W47" i="1"/>
  <c r="Y47" i="1"/>
  <c r="S47" i="1"/>
  <c r="AE47" i="1"/>
  <c r="AA47" i="1"/>
  <c r="U47" i="1"/>
  <c r="AH47" i="1"/>
  <c r="AG47" i="1"/>
  <c r="X47" i="1"/>
  <c r="AB47" i="1"/>
  <c r="V47" i="1"/>
  <c r="M47" i="1"/>
  <c r="N47" i="1"/>
  <c r="AF47" i="1"/>
  <c r="AC47" i="1"/>
  <c r="Y48" i="1"/>
  <c r="Z48" i="1"/>
  <c r="K48" i="1"/>
  <c r="N48" i="1"/>
  <c r="AG48" i="1"/>
  <c r="AH48" i="1"/>
  <c r="S48" i="1"/>
  <c r="O48" i="1"/>
  <c r="G48" i="1"/>
  <c r="I48" i="1"/>
  <c r="Q48" i="1"/>
  <c r="AC48" i="1"/>
  <c r="V48" i="1"/>
  <c r="AB48" i="1"/>
  <c r="AA48" i="1"/>
  <c r="X48" i="1"/>
  <c r="W48" i="1"/>
  <c r="U48" i="1"/>
  <c r="F48" i="1"/>
  <c r="AF48" i="1"/>
  <c r="J48" i="1"/>
  <c r="P48" i="1"/>
  <c r="H48" i="1"/>
  <c r="AD48" i="1"/>
  <c r="T48" i="1"/>
  <c r="M48" i="1"/>
  <c r="AE48" i="1"/>
  <c r="L48" i="1"/>
  <c r="R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Sales</author>
  </authors>
  <commentList>
    <comment ref="B18" authorId="0" shapeId="0" xr:uid="{C16BC46E-26B2-483C-99B0-5C9D8102416F}">
      <text>
        <r>
          <rPr>
            <sz val="9"/>
            <color indexed="81"/>
            <rFont val="Tahoma"/>
            <family val="2"/>
          </rPr>
          <t xml:space="preserve">Engine Displacement as defind in the calibration.
</t>
        </r>
      </text>
    </comment>
    <comment ref="B20" authorId="0" shapeId="0" xr:uid="{99F9371D-C2FD-4AE6-8ACB-61D7AB879E9B}">
      <text>
        <r>
          <rPr>
            <sz val="9"/>
            <color indexed="81"/>
            <rFont val="Tahoma"/>
            <family val="2"/>
          </rPr>
          <t>Intended fuel pressure as defined in calibration. This will be the 1 multiplier pressure value in the fuel pressure mulitiplier table.</t>
        </r>
      </text>
    </comment>
  </commentList>
</comments>
</file>

<file path=xl/sharedStrings.xml><?xml version="1.0" encoding="utf-8"?>
<sst xmlns="http://schemas.openxmlformats.org/spreadsheetml/2006/main" count="38" uniqueCount="29">
  <si>
    <t>Flow Mult vs Pressure</t>
  </si>
  <si>
    <t>Inj. Slope (ms/%)</t>
  </si>
  <si>
    <t># of Cyl</t>
  </si>
  <si>
    <t>Displacement (cc)</t>
  </si>
  <si>
    <t>Ethanol %</t>
  </si>
  <si>
    <t>Size</t>
  </si>
  <si>
    <t>b</t>
  </si>
  <si>
    <t>Injector Flow Curve</t>
  </si>
  <si>
    <t>m2</t>
  </si>
  <si>
    <t>m1</t>
  </si>
  <si>
    <t>Offset Curve</t>
  </si>
  <si>
    <t>Density Mult</t>
  </si>
  <si>
    <t>Pressure Offset Curve</t>
  </si>
  <si>
    <t>Stoich</t>
  </si>
  <si>
    <t>Min Inj PW (ms)</t>
  </si>
  <si>
    <r>
      <t>Voltage Offset (</t>
    </r>
    <r>
      <rPr>
        <b/>
        <i/>
        <sz val="11"/>
        <color theme="1"/>
        <rFont val="Calibri"/>
        <family val="2"/>
        <scheme val="minor"/>
      </rPr>
      <t>ms</t>
    </r>
    <r>
      <rPr>
        <b/>
        <sz val="11"/>
        <color theme="1"/>
        <rFont val="Calibri"/>
        <family val="2"/>
        <scheme val="minor"/>
      </rPr>
      <t>)</t>
    </r>
  </si>
  <si>
    <r>
      <t>Fuel pressure (</t>
    </r>
    <r>
      <rPr>
        <b/>
        <i/>
        <sz val="11"/>
        <color theme="1"/>
        <rFont val="Calibri"/>
        <family val="2"/>
        <scheme val="minor"/>
      </rPr>
      <t>psi</t>
    </r>
    <r>
      <rPr>
        <b/>
        <sz val="11"/>
        <color theme="1"/>
        <rFont val="Calibri"/>
        <family val="2"/>
        <scheme val="minor"/>
      </rPr>
      <t>)</t>
    </r>
  </si>
  <si>
    <t>Min PW</t>
  </si>
  <si>
    <t>Inj Pulse Width (ms)</t>
  </si>
  <si>
    <t>RPM</t>
  </si>
  <si>
    <t>Injector Pulse Width</t>
  </si>
  <si>
    <t>ms</t>
  </si>
  <si>
    <t>Low Slope</t>
  </si>
  <si>
    <t>High Slope</t>
  </si>
  <si>
    <t>m</t>
  </si>
  <si>
    <t>Forced Induction</t>
  </si>
  <si>
    <t>Manifold Reference</t>
  </si>
  <si>
    <t>Injector Model</t>
  </si>
  <si>
    <t>Enter Vehicle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</si>
</sst>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"/>
    <numFmt numFmtId="167" formatCode="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Segoe UI"/>
      <family val="2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1" fontId="0" fillId="0" borderId="13" xfId="0" applyNumberFormat="1" applyBorder="1" applyAlignment="1">
      <alignment horizontal="center"/>
    </xf>
    <xf numFmtId="11" fontId="0" fillId="0" borderId="0" xfId="0" applyNumberFormat="1" applyAlignment="1">
      <alignment horizontal="center"/>
    </xf>
    <xf numFmtId="11" fontId="0" fillId="0" borderId="14" xfId="0" applyNumberFormat="1" applyBorder="1"/>
    <xf numFmtId="11" fontId="0" fillId="0" borderId="4" xfId="0" applyNumberFormat="1" applyBorder="1" applyAlignment="1">
      <alignment horizontal="center"/>
    </xf>
    <xf numFmtId="11" fontId="0" fillId="0" borderId="5" xfId="0" applyNumberFormat="1" applyBorder="1" applyAlignment="1">
      <alignment horizontal="center"/>
    </xf>
    <xf numFmtId="11" fontId="0" fillId="0" borderId="6" xfId="0" applyNumberFormat="1" applyBorder="1"/>
    <xf numFmtId="166" fontId="0" fillId="0" borderId="13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2" fillId="3" borderId="8" xfId="0" applyFont="1" applyFill="1" applyBorder="1" applyAlignment="1" applyProtection="1">
      <alignment horizontal="center"/>
      <protection locked="0" hidden="1"/>
    </xf>
    <xf numFmtId="0" fontId="0" fillId="0" borderId="10" xfId="0" applyBorder="1" applyAlignment="1" applyProtection="1">
      <alignment horizontal="center"/>
      <protection locked="0" hidden="1"/>
    </xf>
    <xf numFmtId="0" fontId="2" fillId="3" borderId="10" xfId="0" applyFont="1" applyFill="1" applyBorder="1" applyAlignment="1" applyProtection="1">
      <alignment horizontal="center"/>
      <protection locked="0" hidden="1"/>
    </xf>
    <xf numFmtId="0" fontId="0" fillId="0" borderId="9" xfId="1" applyNumberFormat="1" applyFont="1" applyBorder="1" applyAlignment="1" applyProtection="1">
      <alignment horizontal="center"/>
      <protection locked="0" hidden="1"/>
    </xf>
    <xf numFmtId="164" fontId="0" fillId="0" borderId="1" xfId="0" applyNumberFormat="1" applyBorder="1" applyAlignment="1" applyProtection="1">
      <alignment horizontal="center"/>
      <protection locked="0" hidden="1"/>
    </xf>
    <xf numFmtId="164" fontId="0" fillId="0" borderId="2" xfId="0" applyNumberFormat="1" applyBorder="1" applyAlignment="1" applyProtection="1">
      <alignment horizontal="center"/>
      <protection locked="0" hidden="1"/>
    </xf>
    <xf numFmtId="164" fontId="0" fillId="0" borderId="3" xfId="0" applyNumberFormat="1" applyBorder="1" applyAlignment="1" applyProtection="1">
      <alignment horizontal="center"/>
      <protection locked="0" hidden="1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9" xfId="0" applyFill="1" applyBorder="1" applyAlignment="1" applyProtection="1">
      <alignment horizontal="center"/>
      <protection locked="0" hidden="1"/>
    </xf>
    <xf numFmtId="0" fontId="0" fillId="2" borderId="20" xfId="0" applyFill="1" applyBorder="1" applyAlignment="1" applyProtection="1">
      <alignment horizontal="center"/>
      <protection locked="0" hidden="1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64" fontId="0" fillId="0" borderId="11" xfId="0" applyNumberFormat="1" applyBorder="1" applyAlignment="1" applyProtection="1">
      <alignment horizontal="center"/>
      <protection locked="0" hidden="1"/>
    </xf>
    <xf numFmtId="164" fontId="0" fillId="0" borderId="12" xfId="0" applyNumberFormat="1" applyBorder="1" applyAlignment="1" applyProtection="1">
      <alignment horizontal="center"/>
      <protection locked="0" hidden="1"/>
    </xf>
    <xf numFmtId="164" fontId="0" fillId="0" borderId="18" xfId="0" applyNumberFormat="1" applyBorder="1" applyAlignment="1" applyProtection="1">
      <alignment horizontal="center"/>
      <protection locked="0" hidden="1"/>
    </xf>
    <xf numFmtId="164" fontId="0" fillId="0" borderId="13" xfId="0" applyNumberFormat="1" applyBorder="1" applyAlignment="1" applyProtection="1">
      <alignment horizontal="center"/>
      <protection locked="0" hidden="1"/>
    </xf>
    <xf numFmtId="164" fontId="0" fillId="0" borderId="0" xfId="0" applyNumberFormat="1" applyAlignment="1" applyProtection="1">
      <alignment horizontal="center"/>
      <protection locked="0" hidden="1"/>
    </xf>
    <xf numFmtId="164" fontId="0" fillId="0" borderId="14" xfId="0" applyNumberFormat="1" applyBorder="1" applyAlignment="1" applyProtection="1">
      <alignment horizontal="center"/>
      <protection locked="0" hidden="1"/>
    </xf>
    <xf numFmtId="164" fontId="0" fillId="0" borderId="4" xfId="0" applyNumberFormat="1" applyBorder="1" applyAlignment="1" applyProtection="1">
      <alignment horizontal="center"/>
      <protection locked="0" hidden="1"/>
    </xf>
    <xf numFmtId="164" fontId="0" fillId="0" borderId="5" xfId="0" applyNumberFormat="1" applyBorder="1" applyAlignment="1" applyProtection="1">
      <alignment horizontal="center"/>
      <protection locked="0" hidden="1"/>
    </xf>
    <xf numFmtId="164" fontId="0" fillId="0" borderId="6" xfId="0" applyNumberFormat="1" applyBorder="1" applyAlignment="1" applyProtection="1">
      <alignment horizontal="center"/>
      <protection locked="0" hidden="1"/>
    </xf>
    <xf numFmtId="164" fontId="0" fillId="0" borderId="17" xfId="0" applyNumberFormat="1" applyBorder="1" applyAlignment="1" applyProtection="1">
      <alignment horizontal="center"/>
      <protection locked="0" hidden="1"/>
    </xf>
    <xf numFmtId="164" fontId="0" fillId="0" borderId="15" xfId="0" applyNumberFormat="1" applyBorder="1" applyAlignment="1" applyProtection="1">
      <alignment horizontal="center"/>
      <protection locked="0" hidden="1"/>
    </xf>
    <xf numFmtId="164" fontId="0" fillId="0" borderId="16" xfId="0" applyNumberFormat="1" applyBorder="1" applyAlignment="1" applyProtection="1">
      <alignment horizontal="center"/>
      <protection locked="0" hidden="1"/>
    </xf>
    <xf numFmtId="0" fontId="0" fillId="0" borderId="11" xfId="0" applyBorder="1" applyAlignment="1" applyProtection="1">
      <alignment horizontal="center"/>
      <protection locked="0" hidden="1"/>
    </xf>
    <xf numFmtId="0" fontId="0" fillId="0" borderId="12" xfId="0" applyBorder="1" applyAlignment="1" applyProtection="1">
      <alignment horizontal="center"/>
      <protection locked="0" hidden="1"/>
    </xf>
    <xf numFmtId="0" fontId="0" fillId="0" borderId="18" xfId="0" applyBorder="1" applyAlignment="1" applyProtection="1">
      <alignment horizontal="center"/>
      <protection locked="0" hidden="1"/>
    </xf>
    <xf numFmtId="164" fontId="0" fillId="0" borderId="1" xfId="0" applyNumberFormat="1" applyBorder="1" applyAlignment="1" applyProtection="1">
      <alignment horizontal="center" vertical="center"/>
      <protection locked="0" hidden="1"/>
    </xf>
    <xf numFmtId="165" fontId="0" fillId="2" borderId="19" xfId="0" applyNumberFormat="1" applyFill="1" applyBorder="1" applyAlignment="1" applyProtection="1">
      <alignment horizontal="center"/>
      <protection locked="0" hidden="1"/>
    </xf>
    <xf numFmtId="165" fontId="0" fillId="2" borderId="20" xfId="0" applyNumberFormat="1" applyFill="1" applyBorder="1" applyAlignment="1" applyProtection="1">
      <alignment horizontal="center"/>
      <protection locked="0" hidden="1"/>
    </xf>
    <xf numFmtId="165" fontId="0" fillId="2" borderId="21" xfId="0" applyNumberFormat="1" applyFill="1" applyBorder="1" applyAlignment="1" applyProtection="1">
      <alignment horizontal="center"/>
      <protection locked="0" hidden="1"/>
    </xf>
    <xf numFmtId="0" fontId="0" fillId="2" borderId="21" xfId="0" applyFill="1" applyBorder="1" applyAlignment="1" applyProtection="1">
      <alignment horizontal="center"/>
      <protection locked="0" hidden="1"/>
    </xf>
    <xf numFmtId="0" fontId="0" fillId="0" borderId="9" xfId="0" applyBorder="1" applyAlignment="1" applyProtection="1">
      <alignment horizontal="center"/>
      <protection locked="0" hidden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 hidden="1"/>
    </xf>
    <xf numFmtId="0" fontId="3" fillId="2" borderId="3" xfId="0" applyFont="1" applyFill="1" applyBorder="1" applyAlignment="1" applyProtection="1">
      <alignment horizontal="center"/>
      <protection locked="0" hidden="1"/>
    </xf>
    <xf numFmtId="167" fontId="0" fillId="0" borderId="1" xfId="0" applyNumberFormat="1" applyBorder="1" applyAlignment="1" applyProtection="1">
      <alignment horizontal="center"/>
      <protection locked="0" hidden="1"/>
    </xf>
    <xf numFmtId="167" fontId="0" fillId="0" borderId="3" xfId="0" applyNumberFormat="1" applyBorder="1" applyAlignment="1" applyProtection="1">
      <alignment horizontal="center"/>
      <protection locked="0" hidden="1"/>
    </xf>
    <xf numFmtId="166" fontId="0" fillId="0" borderId="1" xfId="0" applyNumberFormat="1" applyBorder="1" applyAlignment="1" applyProtection="1">
      <alignment horizontal="center"/>
      <protection locked="0" hidden="1"/>
    </xf>
    <xf numFmtId="166" fontId="0" fillId="0" borderId="3" xfId="0" applyNumberFormat="1" applyBorder="1" applyAlignment="1" applyProtection="1">
      <alignment horizontal="center"/>
      <protection locked="0" hidden="1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Calcs!$D$12" lockText="1" noThreeD="1"/>
</file>

<file path=xl/ctrlProps/ctrlProp2.xml><?xml version="1.0" encoding="utf-8"?>
<formControlPr xmlns="http://schemas.microsoft.com/office/spreadsheetml/2009/9/main" objectType="CheckBox" fmlaLink="Calcs!$D$14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457200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67200" cy="1524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15</xdr:row>
          <xdr:rowOff>180975</xdr:rowOff>
        </xdr:from>
        <xdr:to>
          <xdr:col>13</xdr:col>
          <xdr:colOff>0</xdr:colOff>
          <xdr:row>16</xdr:row>
          <xdr:rowOff>161925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Forced Induction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16</xdr:row>
          <xdr:rowOff>200025</xdr:rowOff>
        </xdr:from>
        <xdr:to>
          <xdr:col>13</xdr:col>
          <xdr:colOff>19050</xdr:colOff>
          <xdr:row>18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Manifold Referenced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295274</xdr:colOff>
      <xdr:row>10</xdr:row>
      <xdr:rowOff>114300</xdr:rowOff>
    </xdr:from>
    <xdr:to>
      <xdr:col>3</xdr:col>
      <xdr:colOff>66674</xdr:colOff>
      <xdr:row>23</xdr:row>
      <xdr:rowOff>175260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CABDB9C3-AF4F-5C3A-3E5A-3686B50A1DA5}"/>
            </a:ext>
          </a:extLst>
        </xdr:cNvPr>
        <xdr:cNvSpPr/>
      </xdr:nvSpPr>
      <xdr:spPr>
        <a:xfrm>
          <a:off x="295274" y="2019300"/>
          <a:ext cx="1828800" cy="2651760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7BC60-DFE6-4E10-8D07-B28C763BC277}">
  <sheetPr codeName="Sheet1"/>
  <dimension ref="B12:AH61"/>
  <sheetViews>
    <sheetView showGridLines="0" tabSelected="1" topLeftCell="A4" zoomScaleNormal="100" workbookViewId="0">
      <selection activeCell="E22" sqref="E22:F22"/>
    </sheetView>
  </sheetViews>
  <sheetFormatPr defaultRowHeight="15" x14ac:dyDescent="0.25"/>
  <cols>
    <col min="1" max="1" width="9.140625" style="4"/>
    <col min="2" max="2" width="18" style="4" bestFit="1" customWidth="1"/>
    <col min="3" max="3" width="3.7109375" style="4" bestFit="1" customWidth="1"/>
    <col min="4" max="4" width="7.5703125" style="4" bestFit="1" customWidth="1"/>
    <col min="5" max="5" width="9.5703125" style="4" bestFit="1" customWidth="1"/>
    <col min="6" max="7" width="9.140625" style="4"/>
    <col min="8" max="8" width="9.140625" style="4" customWidth="1"/>
    <col min="9" max="9" width="9.140625" style="4"/>
    <col min="10" max="10" width="9.140625" style="4" customWidth="1"/>
    <col min="11" max="16384" width="9.140625" style="4"/>
  </cols>
  <sheetData>
    <row r="12" spans="2:13" ht="15.75" thickBot="1" x14ac:dyDescent="0.3">
      <c r="B12" s="49" t="s">
        <v>28</v>
      </c>
    </row>
    <row r="13" spans="2:13" ht="15.75" thickBot="1" x14ac:dyDescent="0.3">
      <c r="B13" s="3" t="s">
        <v>27</v>
      </c>
      <c r="E13" s="77" t="s">
        <v>15</v>
      </c>
      <c r="F13" s="78"/>
      <c r="G13" s="78"/>
      <c r="H13" s="78"/>
      <c r="I13" s="78"/>
      <c r="J13" s="78"/>
      <c r="K13" s="78"/>
      <c r="L13" s="79"/>
    </row>
    <row r="14" spans="2:13" ht="15.75" thickBot="1" x14ac:dyDescent="0.3">
      <c r="B14" s="71">
        <v>1000</v>
      </c>
      <c r="E14" s="43">
        <v>8</v>
      </c>
      <c r="F14" s="44">
        <v>10</v>
      </c>
      <c r="G14" s="44">
        <v>11</v>
      </c>
      <c r="H14" s="44">
        <v>12</v>
      </c>
      <c r="I14" s="44">
        <v>13</v>
      </c>
      <c r="J14" s="44">
        <v>14</v>
      </c>
      <c r="K14" s="44">
        <v>15</v>
      </c>
      <c r="L14" s="70">
        <v>16</v>
      </c>
    </row>
    <row r="15" spans="2:13" ht="15.75" thickBot="1" x14ac:dyDescent="0.3">
      <c r="E15" s="57">
        <f>((VLOOKUP($B$14,Calcs!$A$3:$J$10,2,FALSE))*E14^2+(VLOOKUP($B$14,Calcs!$A$3:$J$10,3,FALSE))*E14+(VLOOKUP($B$14,Calcs!$A$3:$J$10,4,FALSE)))*((VLOOKUP($B$14,Calcs!$A$3:$J$10,5,FALSE))*$B$21^2+(VLOOKUP($B$14,Calcs!$A$3:$J$10,6,FALSE))*$B$21+(VLOOKUP($B$14,Calcs!$A$3:$J$10,7,FALSE)))</f>
        <v>2.9265062694299884</v>
      </c>
      <c r="F15" s="58">
        <f>((VLOOKUP($B$14,Calcs!$A$3:$J$10,2,FALSE))*F14^2+(VLOOKUP($B$14,Calcs!$A$3:$J$10,3,FALSE))*F14+(VLOOKUP($B$14,Calcs!$A$3:$J$10,4,FALSE)))*((VLOOKUP($B$14,Calcs!$A$3:$J$10,5,FALSE))*$B$21^2+(VLOOKUP($B$14,Calcs!$A$3:$J$10,6,FALSE))*$B$21+(VLOOKUP($B$14,Calcs!$A$3:$J$10,7,FALSE)))</f>
        <v>2.1793361001997309</v>
      </c>
      <c r="G15" s="58">
        <f>((VLOOKUP($B$14,Calcs!$A$3:$J$10,2,FALSE))*G14^2+(VLOOKUP($B$14,Calcs!$A$3:$J$10,3,FALSE))*G14+(VLOOKUP($B$14,Calcs!$A$3:$J$10,4,FALSE)))*((VLOOKUP($B$14,Calcs!$A$3:$J$10,5,FALSE))*$B$21^2+(VLOOKUP($B$14,Calcs!$A$3:$J$10,6,FALSE))*$B$21+(VLOOKUP($B$14,Calcs!$A$3:$J$10,7,FALSE)))</f>
        <v>1.8761589151567639</v>
      </c>
      <c r="H15" s="58">
        <f>((VLOOKUP($B$14,Calcs!$A$3:$J$10,2,FALSE))*H14^2+(VLOOKUP($B$14,Calcs!$A$3:$J$10,3,FALSE))*H14+(VLOOKUP($B$14,Calcs!$A$3:$J$10,4,FALSE)))*((VLOOKUP($B$14,Calcs!$A$3:$J$10,5,FALSE))*$B$21^2+(VLOOKUP($B$14,Calcs!$A$3:$J$10,6,FALSE))*$B$21+(VLOOKUP($B$14,Calcs!$A$3:$J$10,7,FALSE)))</f>
        <v>1.61992032982857</v>
      </c>
      <c r="I15" s="58">
        <f>((VLOOKUP($B$14,Calcs!$A$3:$J$10,2,FALSE))*I14^2+(VLOOKUP($B$14,Calcs!$A$3:$J$10,3,FALSE))*I14+(VLOOKUP($B$14,Calcs!$A$3:$J$10,4,FALSE)))*((VLOOKUP($B$14,Calcs!$A$3:$J$10,5,FALSE))*$B$21^2+(VLOOKUP($B$14,Calcs!$A$3:$J$10,6,FALSE))*$B$21+(VLOOKUP($B$14,Calcs!$A$3:$J$10,7,FALSE)))</f>
        <v>1.4106203442151499</v>
      </c>
      <c r="J15" s="58">
        <f>((VLOOKUP($B$14,Calcs!$A$3:$J$10,2,FALSE))*J14^2+(VLOOKUP($B$14,Calcs!$A$3:$J$10,3,FALSE))*J14+(VLOOKUP($B$14,Calcs!$A$3:$J$10,4,FALSE)))*((VLOOKUP($B$14,Calcs!$A$3:$J$10,5,FALSE))*$B$21^2+(VLOOKUP($B$14,Calcs!$A$3:$J$10,6,FALSE))*$B$21+(VLOOKUP($B$14,Calcs!$A$3:$J$10,7,FALSE)))</f>
        <v>1.2482589583165045</v>
      </c>
      <c r="K15" s="58">
        <f>((VLOOKUP($B$14,Calcs!$A$3:$J$10,2,FALSE))*K14^2+(VLOOKUP($B$14,Calcs!$A$3:$J$10,3,FALSE))*K14+(VLOOKUP($B$14,Calcs!$A$3:$J$10,4,FALSE)))*((VLOOKUP($B$14,Calcs!$A$3:$J$10,5,FALSE))*$B$21^2+(VLOOKUP($B$14,Calcs!$A$3:$J$10,6,FALSE))*$B$21+(VLOOKUP($B$14,Calcs!$A$3:$J$10,7,FALSE)))</f>
        <v>1.132836172132633</v>
      </c>
      <c r="L15" s="59">
        <f>((VLOOKUP($B$14,Calcs!$A$3:$J$10,2,FALSE))*L14^2+(VLOOKUP($B$14,Calcs!$A$3:$J$10,3,FALSE))*L14+(VLOOKUP($B$14,Calcs!$A$3:$J$10,4,FALSE)))*((VLOOKUP($B$14,Calcs!$A$3:$J$10,5,FALSE))*$B$21^2+(VLOOKUP($B$14,Calcs!$A$3:$J$10,6,FALSE))*$B$21+(VLOOKUP($B$14,Calcs!$A$3:$J$10,7,FALSE)))</f>
        <v>1.0643519856635359</v>
      </c>
    </row>
    <row r="16" spans="2:13" ht="15.75" thickBot="1" x14ac:dyDescent="0.3">
      <c r="B16" s="23" t="s">
        <v>2</v>
      </c>
      <c r="L16" s="50"/>
      <c r="M16"/>
    </row>
    <row r="17" spans="2:34" ht="15.75" thickBot="1" x14ac:dyDescent="0.3">
      <c r="B17" s="24">
        <v>3</v>
      </c>
      <c r="E17" s="80" t="s">
        <v>0</v>
      </c>
      <c r="F17" s="81"/>
      <c r="G17" s="81"/>
      <c r="H17" s="81"/>
      <c r="I17" s="81"/>
      <c r="J17" s="81"/>
      <c r="K17" s="82"/>
    </row>
    <row r="18" spans="2:34" ht="15.75" thickBot="1" x14ac:dyDescent="0.3">
      <c r="B18" s="25" t="s">
        <v>3</v>
      </c>
      <c r="E18" s="67">
        <f>IF(Calcs!$D$12=TRUE,F18*EXP(-0.268),F18*EXP(-0.0725))</f>
        <v>51.78117336624279</v>
      </c>
      <c r="F18" s="68">
        <f>IF(Calcs!$D$12=TRUE,G18*EXP(-0.268),G18*EXP(-0.0725))</f>
        <v>55.674745094291382</v>
      </c>
      <c r="G18" s="68">
        <f>IF(Calcs!$D$12=TRUE,H18*EXP(-0.268),H18*EXP(-0.0725))</f>
        <v>59.861085406285234</v>
      </c>
      <c r="H18" s="68">
        <f>IF(Calcs!$D$12=TRUE,I18*EXP(-0.268),I18*EXP(-0.0725))</f>
        <v>64.362208393586243</v>
      </c>
      <c r="I18" s="68">
        <f>IF(Calcs!$D$12=TRUE,J18*EXP(-0.268),J18*EXP(-0.0725))</f>
        <v>69.201783448859317</v>
      </c>
      <c r="J18" s="68">
        <f>IF(Calcs!$D$12=TRUE,K18*EXP(-0.268),K18*EXP(-0.0725))</f>
        <v>74.405259732822287</v>
      </c>
      <c r="K18" s="69">
        <f>B21+14.7</f>
        <v>80</v>
      </c>
    </row>
    <row r="19" spans="2:34" ht="15.75" thickBot="1" x14ac:dyDescent="0.3">
      <c r="B19" s="24">
        <v>900.03</v>
      </c>
      <c r="E19" s="27">
        <f>IF(Calcs!$D$14=TRUE,1,IF(1/SQRT(E18/$B$21)&gt;2,2,(1/SQRT(E18/$B$21))))</f>
        <v>1.1229764453758722</v>
      </c>
      <c r="F19" s="28">
        <f>IF(Calcs!$D$14=TRUE,1,IF(1/SQRT(F18/$B$21)&gt;2,2,(1/SQRT(F18/$B$21))))</f>
        <v>1.0829975446093696</v>
      </c>
      <c r="G19" s="28">
        <f>IF(Calcs!$D$14=TRUE,1,IF(1/SQRT(G18/$B$21)&gt;2,2,(1/SQRT(G18/$B$21))))</f>
        <v>1.0444419261504161</v>
      </c>
      <c r="H19" s="28">
        <f>IF(Calcs!$D$14=TRUE,1,IF(1/SQRT(H18/$B$21)&gt;2,2,(1/SQRT(H18/$B$21))))</f>
        <v>1.0072589199583617</v>
      </c>
      <c r="I19" s="28">
        <f>IF(Calcs!$D$14=TRUE,1,IF(1/SQRT(I18/$B$21)&gt;2,2,(1/SQRT(I18/$B$21))))</f>
        <v>0.97139965988838628</v>
      </c>
      <c r="J19" s="28">
        <f>IF(Calcs!$D$14=TRUE,1,IF(1/SQRT(J18/$B$21)&gt;2,2,(1/SQRT(J18/$B$21))))</f>
        <v>0.93681701947129925</v>
      </c>
      <c r="K19" s="29">
        <f>IF(Calcs!$D$14=TRUE,1,IF(1/SQRT(K18/$B$21)&gt;2,2,(1/SQRT(K18/$B$21))))</f>
        <v>0.90346554997963258</v>
      </c>
    </row>
    <row r="20" spans="2:34" ht="15.75" thickBot="1" x14ac:dyDescent="0.3">
      <c r="B20" s="25" t="s">
        <v>16</v>
      </c>
    </row>
    <row r="21" spans="2:34" ht="15.75" thickBot="1" x14ac:dyDescent="0.3">
      <c r="B21" s="24">
        <v>65.3</v>
      </c>
      <c r="E21" s="83" t="s">
        <v>1</v>
      </c>
      <c r="F21" s="84"/>
      <c r="H21" s="83" t="s">
        <v>14</v>
      </c>
      <c r="I21" s="84"/>
    </row>
    <row r="22" spans="2:34" ht="15.75" thickBot="1" x14ac:dyDescent="0.3">
      <c r="B22" s="25" t="s">
        <v>4</v>
      </c>
      <c r="E22" s="85">
        <f>(((((B19/1000)/B17)*1.293)/((($B$21^2*VLOOKUP($B$14,Calcs!$A$3:$J$10,8,FALSE))+($B$21*VLOOKUP($B$14,Calcs!$A$3:$J$10,9,FALSE))+(VLOOKUP($B$14,Calcs!$A$3:$J$10,10,FALSE)))*0.72459*100*1.04*0.00001667*($B$23*Calcs!A12+Calcs!B12))))</f>
        <v>0.23798196811872768</v>
      </c>
      <c r="F22" s="86"/>
      <c r="H22" s="87">
        <f>VLOOKUP($B$14,Calcs!A3:K10,11,FALSE)</f>
        <v>0.32500000000000001</v>
      </c>
      <c r="I22" s="88"/>
    </row>
    <row r="23" spans="2:34" ht="15.75" thickBot="1" x14ac:dyDescent="0.3">
      <c r="B23" s="26">
        <v>10</v>
      </c>
      <c r="H23" s="45"/>
      <c r="J23" s="48"/>
    </row>
    <row r="24" spans="2:34" ht="15.75" thickBot="1" x14ac:dyDescent="0.3">
      <c r="B24" s="47"/>
      <c r="E24" s="72" t="s">
        <v>18</v>
      </c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4"/>
      <c r="Y24" s="46"/>
      <c r="Z24" s="46"/>
    </row>
    <row r="25" spans="2:34" ht="15.75" thickBot="1" x14ac:dyDescent="0.3">
      <c r="B25" s="47"/>
      <c r="E25" s="66">
        <f>H22</f>
        <v>0.32500000000000001</v>
      </c>
      <c r="F25" s="28">
        <f>E25*EXP(0.18)</f>
        <v>0.38909564301458832</v>
      </c>
      <c r="G25" s="28">
        <f t="shared" ref="G25:W25" si="0">F25*EXP(0.18)</f>
        <v>0.46583205973211061</v>
      </c>
      <c r="H25" s="28">
        <f t="shared" si="0"/>
        <v>0.55770223021007903</v>
      </c>
      <c r="I25" s="28">
        <f t="shared" si="0"/>
        <v>0.66769079345926352</v>
      </c>
      <c r="J25" s="28">
        <f t="shared" si="0"/>
        <v>0.79937101112600861</v>
      </c>
      <c r="K25" s="28">
        <f t="shared" si="0"/>
        <v>0.95702085409629523</v>
      </c>
      <c r="L25" s="28">
        <f t="shared" si="0"/>
        <v>1.1457619833937491</v>
      </c>
      <c r="M25" s="28">
        <f t="shared" si="0"/>
        <v>1.3717261405238796</v>
      </c>
      <c r="N25" s="28">
        <f t="shared" si="0"/>
        <v>1.6422543528832567</v>
      </c>
      <c r="O25" s="28">
        <f t="shared" si="0"/>
        <v>1.9661354259342072</v>
      </c>
      <c r="P25" s="28">
        <f t="shared" si="0"/>
        <v>2.3538914701773286</v>
      </c>
      <c r="Q25" s="28">
        <f t="shared" si="0"/>
        <v>2.8181197390006223</v>
      </c>
      <c r="R25" s="28">
        <f t="shared" si="0"/>
        <v>3.3739018828878491</v>
      </c>
      <c r="S25" s="28">
        <f t="shared" si="0"/>
        <v>4.039293915662701</v>
      </c>
      <c r="T25" s="28">
        <f t="shared" si="0"/>
        <v>4.83591281058367</v>
      </c>
      <c r="U25" s="28">
        <f t="shared" si="0"/>
        <v>5.7896387833739631</v>
      </c>
      <c r="V25" s="28">
        <f>U25*EXP(0.18)</f>
        <v>6.9314560776587415</v>
      </c>
      <c r="W25" s="28">
        <f t="shared" si="0"/>
        <v>8.2984595678892425</v>
      </c>
      <c r="X25" s="29">
        <v>15</v>
      </c>
      <c r="Y25" s="11"/>
      <c r="Z25" s="11"/>
    </row>
    <row r="27" spans="2:34" ht="21.75" thickBot="1" x14ac:dyDescent="0.4">
      <c r="E27" s="76" t="s">
        <v>19</v>
      </c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</row>
    <row r="28" spans="2:34" ht="15.75" thickBot="1" x14ac:dyDescent="0.3">
      <c r="E28" s="63">
        <v>0</v>
      </c>
      <c r="F28" s="64">
        <v>500</v>
      </c>
      <c r="G28" s="64">
        <v>1150</v>
      </c>
      <c r="H28" s="64">
        <v>1250</v>
      </c>
      <c r="I28" s="64">
        <v>1500</v>
      </c>
      <c r="J28" s="64">
        <v>2000</v>
      </c>
      <c r="K28" s="64">
        <v>2500</v>
      </c>
      <c r="L28" s="64">
        <v>2750</v>
      </c>
      <c r="M28" s="64">
        <v>3000</v>
      </c>
      <c r="N28" s="64">
        <v>3150</v>
      </c>
      <c r="O28" s="64">
        <v>3250</v>
      </c>
      <c r="P28" s="64">
        <v>3450</v>
      </c>
      <c r="Q28" s="64">
        <v>3700</v>
      </c>
      <c r="R28" s="64">
        <v>4000</v>
      </c>
      <c r="S28" s="64">
        <v>4250</v>
      </c>
      <c r="T28" s="64">
        <v>4450</v>
      </c>
      <c r="U28" s="64">
        <v>4700</v>
      </c>
      <c r="V28" s="64">
        <v>5000</v>
      </c>
      <c r="W28" s="64">
        <v>5250</v>
      </c>
      <c r="X28" s="64">
        <v>5500</v>
      </c>
      <c r="Y28" s="64">
        <v>5750</v>
      </c>
      <c r="Z28" s="64">
        <v>6000</v>
      </c>
      <c r="AA28" s="64">
        <v>6250</v>
      </c>
      <c r="AB28" s="64">
        <v>6500</v>
      </c>
      <c r="AC28" s="64">
        <v>6700</v>
      </c>
      <c r="AD28" s="64">
        <v>7000</v>
      </c>
      <c r="AE28" s="64">
        <v>7250</v>
      </c>
      <c r="AF28" s="64">
        <v>7500</v>
      </c>
      <c r="AG28" s="64">
        <v>7750</v>
      </c>
      <c r="AH28" s="65">
        <v>8000</v>
      </c>
    </row>
    <row r="29" spans="2:34" ht="15" customHeight="1" x14ac:dyDescent="0.25">
      <c r="C29" s="75" t="s">
        <v>20</v>
      </c>
      <c r="D29" s="60">
        <f>H22</f>
        <v>0.32500000000000001</v>
      </c>
      <c r="E29" s="51">
        <f>IF(((VLOOKUP($B$14,Calcs!$A$3:$O$10,14,FALSE)*'HPT FIC Can AM Data'!$D29)-VLOOKUP($B$14,Calcs!$A$3:$O$10,13,FALSE))/VLOOKUP($B$14,Calcs!$A$3:$O$10,12,FALSE)/$D29&gt;1,((VLOOKUP($B$14,Calcs!$A$3:$O$10,14,FALSE)*'HPT FIC Can AM Data'!$D29)-VLOOKUP($B$14,Calcs!$A$3:$O$10,13,FALSE))/VLOOKUP($B$14,Calcs!$A$3:$O$10,12,FALSE)/$D29,1)</f>
        <v>1.1738774298843557</v>
      </c>
      <c r="F29" s="52">
        <f>$E29</f>
        <v>1.1738774298843557</v>
      </c>
      <c r="G29" s="52">
        <f t="shared" ref="G29:AH38" si="1">$E29</f>
        <v>1.1738774298843557</v>
      </c>
      <c r="H29" s="52">
        <f t="shared" si="1"/>
        <v>1.1738774298843557</v>
      </c>
      <c r="I29" s="52">
        <f t="shared" si="1"/>
        <v>1.1738774298843557</v>
      </c>
      <c r="J29" s="52">
        <f t="shared" si="1"/>
        <v>1.1738774298843557</v>
      </c>
      <c r="K29" s="52">
        <f t="shared" si="1"/>
        <v>1.1738774298843557</v>
      </c>
      <c r="L29" s="52">
        <f t="shared" si="1"/>
        <v>1.1738774298843557</v>
      </c>
      <c r="M29" s="52">
        <f t="shared" si="1"/>
        <v>1.1738774298843557</v>
      </c>
      <c r="N29" s="52">
        <f t="shared" si="1"/>
        <v>1.1738774298843557</v>
      </c>
      <c r="O29" s="52">
        <f t="shared" si="1"/>
        <v>1.1738774298843557</v>
      </c>
      <c r="P29" s="52">
        <f t="shared" si="1"/>
        <v>1.1738774298843557</v>
      </c>
      <c r="Q29" s="52">
        <f t="shared" si="1"/>
        <v>1.1738774298843557</v>
      </c>
      <c r="R29" s="52">
        <f t="shared" si="1"/>
        <v>1.1738774298843557</v>
      </c>
      <c r="S29" s="52">
        <f t="shared" si="1"/>
        <v>1.1738774298843557</v>
      </c>
      <c r="T29" s="52">
        <f t="shared" si="1"/>
        <v>1.1738774298843557</v>
      </c>
      <c r="U29" s="52">
        <f t="shared" si="1"/>
        <v>1.1738774298843557</v>
      </c>
      <c r="V29" s="52">
        <f t="shared" si="1"/>
        <v>1.1738774298843557</v>
      </c>
      <c r="W29" s="52">
        <f t="shared" si="1"/>
        <v>1.1738774298843557</v>
      </c>
      <c r="X29" s="52">
        <f t="shared" si="1"/>
        <v>1.1738774298843557</v>
      </c>
      <c r="Y29" s="52">
        <f t="shared" si="1"/>
        <v>1.1738774298843557</v>
      </c>
      <c r="Z29" s="52">
        <f t="shared" si="1"/>
        <v>1.1738774298843557</v>
      </c>
      <c r="AA29" s="52">
        <f t="shared" si="1"/>
        <v>1.1738774298843557</v>
      </c>
      <c r="AB29" s="52">
        <f t="shared" si="1"/>
        <v>1.1738774298843557</v>
      </c>
      <c r="AC29" s="52">
        <f t="shared" si="1"/>
        <v>1.1738774298843557</v>
      </c>
      <c r="AD29" s="52">
        <f t="shared" si="1"/>
        <v>1.1738774298843557</v>
      </c>
      <c r="AE29" s="52">
        <f t="shared" si="1"/>
        <v>1.1738774298843557</v>
      </c>
      <c r="AF29" s="52">
        <f t="shared" si="1"/>
        <v>1.1738774298843557</v>
      </c>
      <c r="AG29" s="52">
        <f t="shared" si="1"/>
        <v>1.1738774298843557</v>
      </c>
      <c r="AH29" s="53">
        <f t="shared" si="1"/>
        <v>1.1738774298843557</v>
      </c>
    </row>
    <row r="30" spans="2:34" x14ac:dyDescent="0.25">
      <c r="C30" s="75"/>
      <c r="D30" s="61">
        <f>D29*EXP(0.18)</f>
        <v>0.38909564301458832</v>
      </c>
      <c r="E30" s="54">
        <f>IF(((VLOOKUP($B$14,Calcs!$A$3:$O$10,14,FALSE)*'HPT FIC Can AM Data'!$D30)-VLOOKUP($B$14,Calcs!$A$3:$O$10,13,FALSE))/VLOOKUP($B$14,Calcs!$A$3:$O$10,12,FALSE)/$D30&gt;1,((VLOOKUP($B$14,Calcs!$A$3:$O$10,14,FALSE)*'HPT FIC Can AM Data'!$D30)-VLOOKUP($B$14,Calcs!$A$3:$O$10,13,FALSE))/VLOOKUP($B$14,Calcs!$A$3:$O$10,12,FALSE)/$D30,1)</f>
        <v>1.1257256455276505</v>
      </c>
      <c r="F30" s="55">
        <f t="shared" ref="F30:U48" si="2">$E30</f>
        <v>1.1257256455276505</v>
      </c>
      <c r="G30" s="55">
        <f t="shared" si="2"/>
        <v>1.1257256455276505</v>
      </c>
      <c r="H30" s="55">
        <f t="shared" si="2"/>
        <v>1.1257256455276505</v>
      </c>
      <c r="I30" s="55">
        <f t="shared" si="2"/>
        <v>1.1257256455276505</v>
      </c>
      <c r="J30" s="55">
        <f t="shared" si="2"/>
        <v>1.1257256455276505</v>
      </c>
      <c r="K30" s="55">
        <f t="shared" si="2"/>
        <v>1.1257256455276505</v>
      </c>
      <c r="L30" s="55">
        <f t="shared" si="2"/>
        <v>1.1257256455276505</v>
      </c>
      <c r="M30" s="55">
        <f t="shared" si="2"/>
        <v>1.1257256455276505</v>
      </c>
      <c r="N30" s="55">
        <f t="shared" si="2"/>
        <v>1.1257256455276505</v>
      </c>
      <c r="O30" s="55">
        <f t="shared" si="2"/>
        <v>1.1257256455276505</v>
      </c>
      <c r="P30" s="55">
        <f t="shared" si="2"/>
        <v>1.1257256455276505</v>
      </c>
      <c r="Q30" s="55">
        <f t="shared" si="2"/>
        <v>1.1257256455276505</v>
      </c>
      <c r="R30" s="55">
        <f t="shared" si="2"/>
        <v>1.1257256455276505</v>
      </c>
      <c r="S30" s="55">
        <f t="shared" si="2"/>
        <v>1.1257256455276505</v>
      </c>
      <c r="T30" s="55">
        <f t="shared" si="2"/>
        <v>1.1257256455276505</v>
      </c>
      <c r="U30" s="55">
        <f t="shared" si="2"/>
        <v>1.1257256455276505</v>
      </c>
      <c r="V30" s="55">
        <f t="shared" si="1"/>
        <v>1.1257256455276505</v>
      </c>
      <c r="W30" s="55">
        <f t="shared" si="1"/>
        <v>1.1257256455276505</v>
      </c>
      <c r="X30" s="55">
        <f t="shared" si="1"/>
        <v>1.1257256455276505</v>
      </c>
      <c r="Y30" s="55">
        <f t="shared" si="1"/>
        <v>1.1257256455276505</v>
      </c>
      <c r="Z30" s="55">
        <f t="shared" si="1"/>
        <v>1.1257256455276505</v>
      </c>
      <c r="AA30" s="55">
        <f t="shared" si="1"/>
        <v>1.1257256455276505</v>
      </c>
      <c r="AB30" s="55">
        <f t="shared" si="1"/>
        <v>1.1257256455276505</v>
      </c>
      <c r="AC30" s="55">
        <f t="shared" si="1"/>
        <v>1.1257256455276505</v>
      </c>
      <c r="AD30" s="55">
        <f t="shared" si="1"/>
        <v>1.1257256455276505</v>
      </c>
      <c r="AE30" s="55">
        <f t="shared" si="1"/>
        <v>1.1257256455276505</v>
      </c>
      <c r="AF30" s="55">
        <f t="shared" si="1"/>
        <v>1.1257256455276505</v>
      </c>
      <c r="AG30" s="55">
        <f t="shared" si="1"/>
        <v>1.1257256455276505</v>
      </c>
      <c r="AH30" s="56">
        <f t="shared" si="1"/>
        <v>1.1257256455276505</v>
      </c>
    </row>
    <row r="31" spans="2:34" x14ac:dyDescent="0.25">
      <c r="C31" s="75"/>
      <c r="D31" s="61">
        <f t="shared" ref="D31:D47" si="3">D30*EXP(0.18)</f>
        <v>0.46583205973211061</v>
      </c>
      <c r="E31" s="54">
        <f>IF(((VLOOKUP($B$14,Calcs!$A$3:$O$10,14,FALSE)*'HPT FIC Can AM Data'!$D31)-VLOOKUP($B$14,Calcs!$A$3:$O$10,13,FALSE))/VLOOKUP($B$14,Calcs!$A$3:$O$10,12,FALSE)/$D31&gt;1,((VLOOKUP($B$14,Calcs!$A$3:$O$10,14,FALSE)*'HPT FIC Can AM Data'!$D31)-VLOOKUP($B$14,Calcs!$A$3:$O$10,13,FALSE))/VLOOKUP($B$14,Calcs!$A$3:$O$10,12,FALSE)/$D31,1)</f>
        <v>1.0855058944281957</v>
      </c>
      <c r="F31" s="55">
        <f t="shared" si="2"/>
        <v>1.0855058944281957</v>
      </c>
      <c r="G31" s="55">
        <f t="shared" si="1"/>
        <v>1.0855058944281957</v>
      </c>
      <c r="H31" s="55">
        <f t="shared" si="1"/>
        <v>1.0855058944281957</v>
      </c>
      <c r="I31" s="55">
        <f t="shared" si="1"/>
        <v>1.0855058944281957</v>
      </c>
      <c r="J31" s="55">
        <f t="shared" si="1"/>
        <v>1.0855058944281957</v>
      </c>
      <c r="K31" s="55">
        <f t="shared" si="1"/>
        <v>1.0855058944281957</v>
      </c>
      <c r="L31" s="55">
        <f t="shared" si="1"/>
        <v>1.0855058944281957</v>
      </c>
      <c r="M31" s="55">
        <f t="shared" si="1"/>
        <v>1.0855058944281957</v>
      </c>
      <c r="N31" s="55">
        <f t="shared" si="1"/>
        <v>1.0855058944281957</v>
      </c>
      <c r="O31" s="55">
        <f t="shared" si="1"/>
        <v>1.0855058944281957</v>
      </c>
      <c r="P31" s="55">
        <f t="shared" si="1"/>
        <v>1.0855058944281957</v>
      </c>
      <c r="Q31" s="55">
        <f t="shared" si="1"/>
        <v>1.0855058944281957</v>
      </c>
      <c r="R31" s="55">
        <f t="shared" si="1"/>
        <v>1.0855058944281957</v>
      </c>
      <c r="S31" s="55">
        <f t="shared" si="1"/>
        <v>1.0855058944281957</v>
      </c>
      <c r="T31" s="55">
        <f t="shared" si="1"/>
        <v>1.0855058944281957</v>
      </c>
      <c r="U31" s="55">
        <f t="shared" si="1"/>
        <v>1.0855058944281957</v>
      </c>
      <c r="V31" s="55">
        <f t="shared" si="1"/>
        <v>1.0855058944281957</v>
      </c>
      <c r="W31" s="55">
        <f t="shared" si="1"/>
        <v>1.0855058944281957</v>
      </c>
      <c r="X31" s="55">
        <f t="shared" si="1"/>
        <v>1.0855058944281957</v>
      </c>
      <c r="Y31" s="55">
        <f t="shared" si="1"/>
        <v>1.0855058944281957</v>
      </c>
      <c r="Z31" s="55">
        <f t="shared" si="1"/>
        <v>1.0855058944281957</v>
      </c>
      <c r="AA31" s="55">
        <f t="shared" si="1"/>
        <v>1.0855058944281957</v>
      </c>
      <c r="AB31" s="55">
        <f t="shared" si="1"/>
        <v>1.0855058944281957</v>
      </c>
      <c r="AC31" s="55">
        <f t="shared" si="1"/>
        <v>1.0855058944281957</v>
      </c>
      <c r="AD31" s="55">
        <f t="shared" si="1"/>
        <v>1.0855058944281957</v>
      </c>
      <c r="AE31" s="55">
        <f t="shared" si="1"/>
        <v>1.0855058944281957</v>
      </c>
      <c r="AF31" s="55">
        <f t="shared" si="1"/>
        <v>1.0855058944281957</v>
      </c>
      <c r="AG31" s="55">
        <f t="shared" si="1"/>
        <v>1.0855058944281957</v>
      </c>
      <c r="AH31" s="56">
        <f t="shared" si="1"/>
        <v>1.0855058944281957</v>
      </c>
    </row>
    <row r="32" spans="2:34" x14ac:dyDescent="0.25">
      <c r="C32" s="75"/>
      <c r="D32" s="61">
        <f t="shared" si="3"/>
        <v>0.55770223021007903</v>
      </c>
      <c r="E32" s="54">
        <f>IF(((VLOOKUP($B$14,Calcs!$A$3:$O$10,14,FALSE)*'HPT FIC Can AM Data'!$D32)-VLOOKUP($B$14,Calcs!$A$3:$O$10,13,FALSE))/VLOOKUP($B$14,Calcs!$A$3:$O$10,12,FALSE)/$D32&gt;1,((VLOOKUP($B$14,Calcs!$A$3:$O$10,14,FALSE)*'HPT FIC Can AM Data'!$D32)-VLOOKUP($B$14,Calcs!$A$3:$O$10,13,FALSE))/VLOOKUP($B$14,Calcs!$A$3:$O$10,12,FALSE)/$D32,1)</f>
        <v>1.051911534424445</v>
      </c>
      <c r="F32" s="55">
        <f t="shared" si="2"/>
        <v>1.051911534424445</v>
      </c>
      <c r="G32" s="55">
        <f t="shared" si="1"/>
        <v>1.051911534424445</v>
      </c>
      <c r="H32" s="55">
        <f t="shared" si="1"/>
        <v>1.051911534424445</v>
      </c>
      <c r="I32" s="55">
        <f t="shared" si="1"/>
        <v>1.051911534424445</v>
      </c>
      <c r="J32" s="55">
        <f t="shared" si="1"/>
        <v>1.051911534424445</v>
      </c>
      <c r="K32" s="55">
        <f t="shared" si="1"/>
        <v>1.051911534424445</v>
      </c>
      <c r="L32" s="55">
        <f t="shared" si="1"/>
        <v>1.051911534424445</v>
      </c>
      <c r="M32" s="55">
        <f t="shared" si="1"/>
        <v>1.051911534424445</v>
      </c>
      <c r="N32" s="55">
        <f t="shared" si="1"/>
        <v>1.051911534424445</v>
      </c>
      <c r="O32" s="55">
        <f t="shared" si="1"/>
        <v>1.051911534424445</v>
      </c>
      <c r="P32" s="55">
        <f t="shared" si="1"/>
        <v>1.051911534424445</v>
      </c>
      <c r="Q32" s="55">
        <f t="shared" si="1"/>
        <v>1.051911534424445</v>
      </c>
      <c r="R32" s="55">
        <f t="shared" si="1"/>
        <v>1.051911534424445</v>
      </c>
      <c r="S32" s="55">
        <f t="shared" si="1"/>
        <v>1.051911534424445</v>
      </c>
      <c r="T32" s="55">
        <f t="shared" si="1"/>
        <v>1.051911534424445</v>
      </c>
      <c r="U32" s="55">
        <f t="shared" si="1"/>
        <v>1.051911534424445</v>
      </c>
      <c r="V32" s="55">
        <f t="shared" si="1"/>
        <v>1.051911534424445</v>
      </c>
      <c r="W32" s="55">
        <f t="shared" si="1"/>
        <v>1.051911534424445</v>
      </c>
      <c r="X32" s="55">
        <f t="shared" si="1"/>
        <v>1.051911534424445</v>
      </c>
      <c r="Y32" s="55">
        <f t="shared" si="1"/>
        <v>1.051911534424445</v>
      </c>
      <c r="Z32" s="55">
        <f t="shared" si="1"/>
        <v>1.051911534424445</v>
      </c>
      <c r="AA32" s="55">
        <f t="shared" si="1"/>
        <v>1.051911534424445</v>
      </c>
      <c r="AB32" s="55">
        <f t="shared" si="1"/>
        <v>1.051911534424445</v>
      </c>
      <c r="AC32" s="55">
        <f t="shared" si="1"/>
        <v>1.051911534424445</v>
      </c>
      <c r="AD32" s="55">
        <f t="shared" si="1"/>
        <v>1.051911534424445</v>
      </c>
      <c r="AE32" s="55">
        <f t="shared" si="1"/>
        <v>1.051911534424445</v>
      </c>
      <c r="AF32" s="55">
        <f t="shared" si="1"/>
        <v>1.051911534424445</v>
      </c>
      <c r="AG32" s="55">
        <f t="shared" si="1"/>
        <v>1.051911534424445</v>
      </c>
      <c r="AH32" s="56">
        <f t="shared" si="1"/>
        <v>1.051911534424445</v>
      </c>
    </row>
    <row r="33" spans="3:34" x14ac:dyDescent="0.25">
      <c r="C33" s="75"/>
      <c r="D33" s="61">
        <f t="shared" si="3"/>
        <v>0.66769079345926352</v>
      </c>
      <c r="E33" s="54">
        <f>IF(((VLOOKUP($B$14,Calcs!$A$3:$O$10,14,FALSE)*'HPT FIC Can AM Data'!$D33)-VLOOKUP($B$14,Calcs!$A$3:$O$10,13,FALSE))/VLOOKUP($B$14,Calcs!$A$3:$O$10,12,FALSE)/$D33&gt;1,((VLOOKUP($B$14,Calcs!$A$3:$O$10,14,FALSE)*'HPT FIC Can AM Data'!$D33)-VLOOKUP($B$14,Calcs!$A$3:$O$10,13,FALSE))/VLOOKUP($B$14,Calcs!$A$3:$O$10,12,FALSE)/$D33,1)</f>
        <v>1.0238511662418857</v>
      </c>
      <c r="F33" s="55">
        <f t="shared" si="2"/>
        <v>1.0238511662418857</v>
      </c>
      <c r="G33" s="55">
        <f t="shared" si="1"/>
        <v>1.0238511662418857</v>
      </c>
      <c r="H33" s="55">
        <f t="shared" si="1"/>
        <v>1.0238511662418857</v>
      </c>
      <c r="I33" s="55">
        <f t="shared" si="1"/>
        <v>1.0238511662418857</v>
      </c>
      <c r="J33" s="55">
        <f t="shared" si="1"/>
        <v>1.0238511662418857</v>
      </c>
      <c r="K33" s="55">
        <f t="shared" si="1"/>
        <v>1.0238511662418857</v>
      </c>
      <c r="L33" s="55">
        <f t="shared" si="1"/>
        <v>1.0238511662418857</v>
      </c>
      <c r="M33" s="55">
        <f t="shared" si="1"/>
        <v>1.0238511662418857</v>
      </c>
      <c r="N33" s="55">
        <f t="shared" si="1"/>
        <v>1.0238511662418857</v>
      </c>
      <c r="O33" s="55">
        <f t="shared" si="1"/>
        <v>1.0238511662418857</v>
      </c>
      <c r="P33" s="55">
        <f t="shared" si="1"/>
        <v>1.0238511662418857</v>
      </c>
      <c r="Q33" s="55">
        <f t="shared" si="1"/>
        <v>1.0238511662418857</v>
      </c>
      <c r="R33" s="55">
        <f t="shared" si="1"/>
        <v>1.0238511662418857</v>
      </c>
      <c r="S33" s="55">
        <f t="shared" si="1"/>
        <v>1.0238511662418857</v>
      </c>
      <c r="T33" s="55">
        <f t="shared" si="1"/>
        <v>1.0238511662418857</v>
      </c>
      <c r="U33" s="55">
        <f t="shared" si="1"/>
        <v>1.0238511662418857</v>
      </c>
      <c r="V33" s="55">
        <f t="shared" si="1"/>
        <v>1.0238511662418857</v>
      </c>
      <c r="W33" s="55">
        <f t="shared" si="1"/>
        <v>1.0238511662418857</v>
      </c>
      <c r="X33" s="55">
        <f t="shared" si="1"/>
        <v>1.0238511662418857</v>
      </c>
      <c r="Y33" s="55">
        <f t="shared" si="1"/>
        <v>1.0238511662418857</v>
      </c>
      <c r="Z33" s="55">
        <f t="shared" si="1"/>
        <v>1.0238511662418857</v>
      </c>
      <c r="AA33" s="55">
        <f t="shared" si="1"/>
        <v>1.0238511662418857</v>
      </c>
      <c r="AB33" s="55">
        <f t="shared" si="1"/>
        <v>1.0238511662418857</v>
      </c>
      <c r="AC33" s="55">
        <f t="shared" si="1"/>
        <v>1.0238511662418857</v>
      </c>
      <c r="AD33" s="55">
        <f t="shared" si="1"/>
        <v>1.0238511662418857</v>
      </c>
      <c r="AE33" s="55">
        <f t="shared" si="1"/>
        <v>1.0238511662418857</v>
      </c>
      <c r="AF33" s="55">
        <f t="shared" si="1"/>
        <v>1.0238511662418857</v>
      </c>
      <c r="AG33" s="55">
        <f t="shared" si="1"/>
        <v>1.0238511662418857</v>
      </c>
      <c r="AH33" s="56">
        <f t="shared" si="1"/>
        <v>1.0238511662418857</v>
      </c>
    </row>
    <row r="34" spans="3:34" x14ac:dyDescent="0.25">
      <c r="C34" s="75"/>
      <c r="D34" s="61">
        <f t="shared" si="3"/>
        <v>0.79937101112600861</v>
      </c>
      <c r="E34" s="54">
        <f>IF(((VLOOKUP($B$14,Calcs!$A$3:$O$10,14,FALSE)*'HPT FIC Can AM Data'!$D34)-VLOOKUP($B$14,Calcs!$A$3:$O$10,13,FALSE))/VLOOKUP($B$14,Calcs!$A$3:$O$10,12,FALSE)/$D34&gt;1,((VLOOKUP($B$14,Calcs!$A$3:$O$10,14,FALSE)*'HPT FIC Can AM Data'!$D34)-VLOOKUP($B$14,Calcs!$A$3:$O$10,13,FALSE))/VLOOKUP($B$14,Calcs!$A$3:$O$10,12,FALSE)/$D34,1)</f>
        <v>1.0004131765777615</v>
      </c>
      <c r="F34" s="55">
        <f t="shared" si="2"/>
        <v>1.0004131765777615</v>
      </c>
      <c r="G34" s="55">
        <f t="shared" si="1"/>
        <v>1.0004131765777615</v>
      </c>
      <c r="H34" s="55">
        <f t="shared" si="1"/>
        <v>1.0004131765777615</v>
      </c>
      <c r="I34" s="55">
        <f t="shared" si="1"/>
        <v>1.0004131765777615</v>
      </c>
      <c r="J34" s="55">
        <f t="shared" si="1"/>
        <v>1.0004131765777615</v>
      </c>
      <c r="K34" s="55">
        <f t="shared" si="1"/>
        <v>1.0004131765777615</v>
      </c>
      <c r="L34" s="55">
        <f t="shared" si="1"/>
        <v>1.0004131765777615</v>
      </c>
      <c r="M34" s="55">
        <f t="shared" si="1"/>
        <v>1.0004131765777615</v>
      </c>
      <c r="N34" s="55">
        <f t="shared" si="1"/>
        <v>1.0004131765777615</v>
      </c>
      <c r="O34" s="55">
        <f t="shared" si="1"/>
        <v>1.0004131765777615</v>
      </c>
      <c r="P34" s="55">
        <f t="shared" si="1"/>
        <v>1.0004131765777615</v>
      </c>
      <c r="Q34" s="55">
        <f t="shared" si="1"/>
        <v>1.0004131765777615</v>
      </c>
      <c r="R34" s="55">
        <f t="shared" si="1"/>
        <v>1.0004131765777615</v>
      </c>
      <c r="S34" s="55">
        <f t="shared" si="1"/>
        <v>1.0004131765777615</v>
      </c>
      <c r="T34" s="55">
        <f t="shared" si="1"/>
        <v>1.0004131765777615</v>
      </c>
      <c r="U34" s="55">
        <f t="shared" si="1"/>
        <v>1.0004131765777615</v>
      </c>
      <c r="V34" s="55">
        <f t="shared" si="1"/>
        <v>1.0004131765777615</v>
      </c>
      <c r="W34" s="55">
        <f t="shared" si="1"/>
        <v>1.0004131765777615</v>
      </c>
      <c r="X34" s="55">
        <f t="shared" si="1"/>
        <v>1.0004131765777615</v>
      </c>
      <c r="Y34" s="55">
        <f t="shared" si="1"/>
        <v>1.0004131765777615</v>
      </c>
      <c r="Z34" s="55">
        <f t="shared" si="1"/>
        <v>1.0004131765777615</v>
      </c>
      <c r="AA34" s="55">
        <f t="shared" si="1"/>
        <v>1.0004131765777615</v>
      </c>
      <c r="AB34" s="55">
        <f t="shared" si="1"/>
        <v>1.0004131765777615</v>
      </c>
      <c r="AC34" s="55">
        <f t="shared" si="1"/>
        <v>1.0004131765777615</v>
      </c>
      <c r="AD34" s="55">
        <f t="shared" si="1"/>
        <v>1.0004131765777615</v>
      </c>
      <c r="AE34" s="55">
        <f t="shared" si="1"/>
        <v>1.0004131765777615</v>
      </c>
      <c r="AF34" s="55">
        <f t="shared" si="1"/>
        <v>1.0004131765777615</v>
      </c>
      <c r="AG34" s="55">
        <f t="shared" si="1"/>
        <v>1.0004131765777615</v>
      </c>
      <c r="AH34" s="56">
        <f t="shared" si="1"/>
        <v>1.0004131765777615</v>
      </c>
    </row>
    <row r="35" spans="3:34" x14ac:dyDescent="0.25">
      <c r="C35" s="75"/>
      <c r="D35" s="61">
        <f t="shared" si="3"/>
        <v>0.95702085409629523</v>
      </c>
      <c r="E35" s="54">
        <f>IF(((VLOOKUP($B$14,Calcs!$A$3:$O$10,14,FALSE)*'HPT FIC Can AM Data'!$D35)-VLOOKUP($B$14,Calcs!$A$3:$O$10,13,FALSE))/VLOOKUP($B$14,Calcs!$A$3:$O$10,12,FALSE)/$D35&gt;1,((VLOOKUP($B$14,Calcs!$A$3:$O$10,14,FALSE)*'HPT FIC Can AM Data'!$D35)-VLOOKUP($B$14,Calcs!$A$3:$O$10,13,FALSE))/VLOOKUP($B$14,Calcs!$A$3:$O$10,12,FALSE)/$D35,1)</f>
        <v>1</v>
      </c>
      <c r="F35" s="55">
        <f t="shared" si="2"/>
        <v>1</v>
      </c>
      <c r="G35" s="55">
        <f t="shared" si="1"/>
        <v>1</v>
      </c>
      <c r="H35" s="55">
        <f t="shared" si="1"/>
        <v>1</v>
      </c>
      <c r="I35" s="55">
        <f t="shared" si="1"/>
        <v>1</v>
      </c>
      <c r="J35" s="55">
        <f t="shared" si="1"/>
        <v>1</v>
      </c>
      <c r="K35" s="55">
        <f t="shared" si="1"/>
        <v>1</v>
      </c>
      <c r="L35" s="55">
        <f t="shared" si="1"/>
        <v>1</v>
      </c>
      <c r="M35" s="55">
        <f t="shared" si="1"/>
        <v>1</v>
      </c>
      <c r="N35" s="55">
        <f t="shared" si="1"/>
        <v>1</v>
      </c>
      <c r="O35" s="55">
        <f t="shared" si="1"/>
        <v>1</v>
      </c>
      <c r="P35" s="55">
        <f t="shared" si="1"/>
        <v>1</v>
      </c>
      <c r="Q35" s="55">
        <f t="shared" si="1"/>
        <v>1</v>
      </c>
      <c r="R35" s="55">
        <f t="shared" si="1"/>
        <v>1</v>
      </c>
      <c r="S35" s="55">
        <f t="shared" si="1"/>
        <v>1</v>
      </c>
      <c r="T35" s="55">
        <f t="shared" si="1"/>
        <v>1</v>
      </c>
      <c r="U35" s="55">
        <f t="shared" si="1"/>
        <v>1</v>
      </c>
      <c r="V35" s="55">
        <f t="shared" si="1"/>
        <v>1</v>
      </c>
      <c r="W35" s="55">
        <f t="shared" si="1"/>
        <v>1</v>
      </c>
      <c r="X35" s="55">
        <f t="shared" si="1"/>
        <v>1</v>
      </c>
      <c r="Y35" s="55">
        <f t="shared" si="1"/>
        <v>1</v>
      </c>
      <c r="Z35" s="55">
        <f t="shared" si="1"/>
        <v>1</v>
      </c>
      <c r="AA35" s="55">
        <f t="shared" si="1"/>
        <v>1</v>
      </c>
      <c r="AB35" s="55">
        <f t="shared" si="1"/>
        <v>1</v>
      </c>
      <c r="AC35" s="55">
        <f t="shared" si="1"/>
        <v>1</v>
      </c>
      <c r="AD35" s="55">
        <f t="shared" si="1"/>
        <v>1</v>
      </c>
      <c r="AE35" s="55">
        <f t="shared" si="1"/>
        <v>1</v>
      </c>
      <c r="AF35" s="55">
        <f t="shared" si="1"/>
        <v>1</v>
      </c>
      <c r="AG35" s="55">
        <f t="shared" si="1"/>
        <v>1</v>
      </c>
      <c r="AH35" s="56">
        <f t="shared" si="1"/>
        <v>1</v>
      </c>
    </row>
    <row r="36" spans="3:34" x14ac:dyDescent="0.25">
      <c r="C36" s="75"/>
      <c r="D36" s="61">
        <f t="shared" si="3"/>
        <v>1.1457619833937491</v>
      </c>
      <c r="E36" s="54">
        <f>IF(((VLOOKUP($B$14,Calcs!$A$3:$O$10,14,FALSE)*'HPT FIC Can AM Data'!$D36)-VLOOKUP($B$14,Calcs!$A$3:$O$10,13,FALSE))/VLOOKUP($B$14,Calcs!$A$3:$O$10,12,FALSE)/$D36&gt;1,((VLOOKUP($B$14,Calcs!$A$3:$O$10,14,FALSE)*'HPT FIC Can AM Data'!$D36)-VLOOKUP($B$14,Calcs!$A$3:$O$10,13,FALSE))/VLOOKUP($B$14,Calcs!$A$3:$O$10,12,FALSE)/$D36,1)</f>
        <v>1</v>
      </c>
      <c r="F36" s="55">
        <f t="shared" si="2"/>
        <v>1</v>
      </c>
      <c r="G36" s="55">
        <f t="shared" si="1"/>
        <v>1</v>
      </c>
      <c r="H36" s="55">
        <f t="shared" si="1"/>
        <v>1</v>
      </c>
      <c r="I36" s="55">
        <f t="shared" si="1"/>
        <v>1</v>
      </c>
      <c r="J36" s="55">
        <f t="shared" si="1"/>
        <v>1</v>
      </c>
      <c r="K36" s="55">
        <f t="shared" si="1"/>
        <v>1</v>
      </c>
      <c r="L36" s="55">
        <f t="shared" si="1"/>
        <v>1</v>
      </c>
      <c r="M36" s="55">
        <f t="shared" si="1"/>
        <v>1</v>
      </c>
      <c r="N36" s="55">
        <f t="shared" si="1"/>
        <v>1</v>
      </c>
      <c r="O36" s="55">
        <f t="shared" si="1"/>
        <v>1</v>
      </c>
      <c r="P36" s="55">
        <f t="shared" si="1"/>
        <v>1</v>
      </c>
      <c r="Q36" s="55">
        <f t="shared" si="1"/>
        <v>1</v>
      </c>
      <c r="R36" s="55">
        <f t="shared" si="1"/>
        <v>1</v>
      </c>
      <c r="S36" s="55">
        <f t="shared" si="1"/>
        <v>1</v>
      </c>
      <c r="T36" s="55">
        <f t="shared" si="1"/>
        <v>1</v>
      </c>
      <c r="U36" s="55">
        <f t="shared" si="1"/>
        <v>1</v>
      </c>
      <c r="V36" s="55">
        <f t="shared" si="1"/>
        <v>1</v>
      </c>
      <c r="W36" s="55">
        <f t="shared" si="1"/>
        <v>1</v>
      </c>
      <c r="X36" s="55">
        <f t="shared" si="1"/>
        <v>1</v>
      </c>
      <c r="Y36" s="55">
        <f t="shared" si="1"/>
        <v>1</v>
      </c>
      <c r="Z36" s="55">
        <f t="shared" si="1"/>
        <v>1</v>
      </c>
      <c r="AA36" s="55">
        <f t="shared" si="1"/>
        <v>1</v>
      </c>
      <c r="AB36" s="55">
        <f t="shared" si="1"/>
        <v>1</v>
      </c>
      <c r="AC36" s="55">
        <f t="shared" si="1"/>
        <v>1</v>
      </c>
      <c r="AD36" s="55">
        <f t="shared" si="1"/>
        <v>1</v>
      </c>
      <c r="AE36" s="55">
        <f t="shared" si="1"/>
        <v>1</v>
      </c>
      <c r="AF36" s="55">
        <f t="shared" si="1"/>
        <v>1</v>
      </c>
      <c r="AG36" s="55">
        <f t="shared" si="1"/>
        <v>1</v>
      </c>
      <c r="AH36" s="56">
        <f t="shared" si="1"/>
        <v>1</v>
      </c>
    </row>
    <row r="37" spans="3:34" x14ac:dyDescent="0.25">
      <c r="C37" s="75"/>
      <c r="D37" s="61">
        <f t="shared" si="3"/>
        <v>1.3717261405238796</v>
      </c>
      <c r="E37" s="54">
        <f>IF(((VLOOKUP($B$14,Calcs!$A$3:$O$10,14,FALSE)*'HPT FIC Can AM Data'!$D37)-VLOOKUP($B$14,Calcs!$A$3:$O$10,13,FALSE))/VLOOKUP($B$14,Calcs!$A$3:$O$10,12,FALSE)/$D37&gt;1,((VLOOKUP($B$14,Calcs!$A$3:$O$10,14,FALSE)*'HPT FIC Can AM Data'!$D37)-VLOOKUP($B$14,Calcs!$A$3:$O$10,13,FALSE))/VLOOKUP($B$14,Calcs!$A$3:$O$10,12,FALSE)/$D37,1)</f>
        <v>1</v>
      </c>
      <c r="F37" s="55">
        <f t="shared" si="2"/>
        <v>1</v>
      </c>
      <c r="G37" s="55">
        <f t="shared" si="1"/>
        <v>1</v>
      </c>
      <c r="H37" s="55">
        <f t="shared" si="1"/>
        <v>1</v>
      </c>
      <c r="I37" s="55">
        <f t="shared" si="1"/>
        <v>1</v>
      </c>
      <c r="J37" s="55">
        <f t="shared" si="1"/>
        <v>1</v>
      </c>
      <c r="K37" s="55">
        <f t="shared" si="1"/>
        <v>1</v>
      </c>
      <c r="L37" s="55">
        <f t="shared" si="1"/>
        <v>1</v>
      </c>
      <c r="M37" s="55">
        <f t="shared" si="1"/>
        <v>1</v>
      </c>
      <c r="N37" s="55">
        <f t="shared" si="1"/>
        <v>1</v>
      </c>
      <c r="O37" s="55">
        <f t="shared" si="1"/>
        <v>1</v>
      </c>
      <c r="P37" s="55">
        <f t="shared" si="1"/>
        <v>1</v>
      </c>
      <c r="Q37" s="55">
        <f t="shared" si="1"/>
        <v>1</v>
      </c>
      <c r="R37" s="55">
        <f t="shared" si="1"/>
        <v>1</v>
      </c>
      <c r="S37" s="55">
        <f t="shared" si="1"/>
        <v>1</v>
      </c>
      <c r="T37" s="55">
        <f t="shared" si="1"/>
        <v>1</v>
      </c>
      <c r="U37" s="55">
        <f t="shared" si="1"/>
        <v>1</v>
      </c>
      <c r="V37" s="55">
        <f t="shared" si="1"/>
        <v>1</v>
      </c>
      <c r="W37" s="55">
        <f t="shared" si="1"/>
        <v>1</v>
      </c>
      <c r="X37" s="55">
        <f t="shared" si="1"/>
        <v>1</v>
      </c>
      <c r="Y37" s="55">
        <f t="shared" si="1"/>
        <v>1</v>
      </c>
      <c r="Z37" s="55">
        <f t="shared" si="1"/>
        <v>1</v>
      </c>
      <c r="AA37" s="55">
        <f t="shared" si="1"/>
        <v>1</v>
      </c>
      <c r="AB37" s="55">
        <f t="shared" si="1"/>
        <v>1</v>
      </c>
      <c r="AC37" s="55">
        <f t="shared" si="1"/>
        <v>1</v>
      </c>
      <c r="AD37" s="55">
        <f t="shared" si="1"/>
        <v>1</v>
      </c>
      <c r="AE37" s="55">
        <f t="shared" si="1"/>
        <v>1</v>
      </c>
      <c r="AF37" s="55">
        <f t="shared" si="1"/>
        <v>1</v>
      </c>
      <c r="AG37" s="55">
        <f t="shared" si="1"/>
        <v>1</v>
      </c>
      <c r="AH37" s="56">
        <f t="shared" si="1"/>
        <v>1</v>
      </c>
    </row>
    <row r="38" spans="3:34" x14ac:dyDescent="0.25">
      <c r="C38" s="75"/>
      <c r="D38" s="61">
        <f t="shared" si="3"/>
        <v>1.6422543528832567</v>
      </c>
      <c r="E38" s="54">
        <f>IF(((VLOOKUP($B$14,Calcs!$A$3:$O$10,14,FALSE)*'HPT FIC Can AM Data'!$D38)-VLOOKUP($B$14,Calcs!$A$3:$O$10,13,FALSE))/VLOOKUP($B$14,Calcs!$A$3:$O$10,12,FALSE)/$D38&gt;1,((VLOOKUP($B$14,Calcs!$A$3:$O$10,14,FALSE)*'HPT FIC Can AM Data'!$D38)-VLOOKUP($B$14,Calcs!$A$3:$O$10,13,FALSE))/VLOOKUP($B$14,Calcs!$A$3:$O$10,12,FALSE)/$D38,1)</f>
        <v>1</v>
      </c>
      <c r="F38" s="55">
        <f t="shared" si="2"/>
        <v>1</v>
      </c>
      <c r="G38" s="55">
        <f t="shared" si="1"/>
        <v>1</v>
      </c>
      <c r="H38" s="55">
        <f t="shared" si="1"/>
        <v>1</v>
      </c>
      <c r="I38" s="55">
        <f t="shared" si="1"/>
        <v>1</v>
      </c>
      <c r="J38" s="55">
        <f t="shared" si="1"/>
        <v>1</v>
      </c>
      <c r="K38" s="55">
        <f t="shared" si="1"/>
        <v>1</v>
      </c>
      <c r="L38" s="55">
        <f t="shared" si="1"/>
        <v>1</v>
      </c>
      <c r="M38" s="55">
        <f t="shared" si="1"/>
        <v>1</v>
      </c>
      <c r="N38" s="55">
        <f t="shared" si="1"/>
        <v>1</v>
      </c>
      <c r="O38" s="55">
        <f t="shared" si="1"/>
        <v>1</v>
      </c>
      <c r="P38" s="55">
        <f t="shared" si="1"/>
        <v>1</v>
      </c>
      <c r="Q38" s="55">
        <f t="shared" si="1"/>
        <v>1</v>
      </c>
      <c r="R38" s="55">
        <f t="shared" si="1"/>
        <v>1</v>
      </c>
      <c r="S38" s="55">
        <f t="shared" si="1"/>
        <v>1</v>
      </c>
      <c r="T38" s="55">
        <f t="shared" si="1"/>
        <v>1</v>
      </c>
      <c r="U38" s="55">
        <f t="shared" si="1"/>
        <v>1</v>
      </c>
      <c r="V38" s="55">
        <f t="shared" si="1"/>
        <v>1</v>
      </c>
      <c r="W38" s="55">
        <f t="shared" si="1"/>
        <v>1</v>
      </c>
      <c r="X38" s="55">
        <f t="shared" si="1"/>
        <v>1</v>
      </c>
      <c r="Y38" s="55">
        <f t="shared" ref="G38:AH47" si="4">$E38</f>
        <v>1</v>
      </c>
      <c r="Z38" s="55">
        <f t="shared" si="4"/>
        <v>1</v>
      </c>
      <c r="AA38" s="55">
        <f t="shared" si="4"/>
        <v>1</v>
      </c>
      <c r="AB38" s="55">
        <f t="shared" si="4"/>
        <v>1</v>
      </c>
      <c r="AC38" s="55">
        <f t="shared" si="4"/>
        <v>1</v>
      </c>
      <c r="AD38" s="55">
        <f t="shared" si="4"/>
        <v>1</v>
      </c>
      <c r="AE38" s="55">
        <f t="shared" si="4"/>
        <v>1</v>
      </c>
      <c r="AF38" s="55">
        <f t="shared" si="4"/>
        <v>1</v>
      </c>
      <c r="AG38" s="55">
        <f t="shared" si="4"/>
        <v>1</v>
      </c>
      <c r="AH38" s="56">
        <f t="shared" si="4"/>
        <v>1</v>
      </c>
    </row>
    <row r="39" spans="3:34" x14ac:dyDescent="0.25">
      <c r="C39" s="75"/>
      <c r="D39" s="61">
        <f t="shared" si="3"/>
        <v>1.9661354259342072</v>
      </c>
      <c r="E39" s="54">
        <f>IF(((VLOOKUP($B$14,Calcs!$A$3:$O$10,14,FALSE)*'HPT FIC Can AM Data'!$D39)-VLOOKUP($B$14,Calcs!$A$3:$O$10,13,FALSE))/VLOOKUP($B$14,Calcs!$A$3:$O$10,12,FALSE)/$D39&gt;1,((VLOOKUP($B$14,Calcs!$A$3:$O$10,14,FALSE)*'HPT FIC Can AM Data'!$D39)-VLOOKUP($B$14,Calcs!$A$3:$O$10,13,FALSE))/VLOOKUP($B$14,Calcs!$A$3:$O$10,12,FALSE)/$D39,1)</f>
        <v>1</v>
      </c>
      <c r="F39" s="55">
        <f t="shared" si="2"/>
        <v>1</v>
      </c>
      <c r="G39" s="55">
        <f t="shared" si="4"/>
        <v>1</v>
      </c>
      <c r="H39" s="55">
        <f t="shared" si="4"/>
        <v>1</v>
      </c>
      <c r="I39" s="55">
        <f t="shared" si="4"/>
        <v>1</v>
      </c>
      <c r="J39" s="55">
        <f t="shared" si="4"/>
        <v>1</v>
      </c>
      <c r="K39" s="55">
        <f t="shared" si="4"/>
        <v>1</v>
      </c>
      <c r="L39" s="55">
        <f t="shared" si="4"/>
        <v>1</v>
      </c>
      <c r="M39" s="55">
        <f t="shared" si="4"/>
        <v>1</v>
      </c>
      <c r="N39" s="55">
        <f t="shared" si="4"/>
        <v>1</v>
      </c>
      <c r="O39" s="55">
        <f t="shared" si="4"/>
        <v>1</v>
      </c>
      <c r="P39" s="55">
        <f t="shared" si="4"/>
        <v>1</v>
      </c>
      <c r="Q39" s="55">
        <f t="shared" si="4"/>
        <v>1</v>
      </c>
      <c r="R39" s="55">
        <f t="shared" si="4"/>
        <v>1</v>
      </c>
      <c r="S39" s="55">
        <f t="shared" si="4"/>
        <v>1</v>
      </c>
      <c r="T39" s="55">
        <f t="shared" si="4"/>
        <v>1</v>
      </c>
      <c r="U39" s="55">
        <f t="shared" si="4"/>
        <v>1</v>
      </c>
      <c r="V39" s="55">
        <f t="shared" si="4"/>
        <v>1</v>
      </c>
      <c r="W39" s="55">
        <f t="shared" si="4"/>
        <v>1</v>
      </c>
      <c r="X39" s="55">
        <f t="shared" si="4"/>
        <v>1</v>
      </c>
      <c r="Y39" s="55">
        <f t="shared" si="4"/>
        <v>1</v>
      </c>
      <c r="Z39" s="55">
        <f t="shared" si="4"/>
        <v>1</v>
      </c>
      <c r="AA39" s="55">
        <f t="shared" si="4"/>
        <v>1</v>
      </c>
      <c r="AB39" s="55">
        <f t="shared" si="4"/>
        <v>1</v>
      </c>
      <c r="AC39" s="55">
        <f t="shared" si="4"/>
        <v>1</v>
      </c>
      <c r="AD39" s="55">
        <f t="shared" si="4"/>
        <v>1</v>
      </c>
      <c r="AE39" s="55">
        <f t="shared" si="4"/>
        <v>1</v>
      </c>
      <c r="AF39" s="55">
        <f t="shared" si="4"/>
        <v>1</v>
      </c>
      <c r="AG39" s="55">
        <f t="shared" si="4"/>
        <v>1</v>
      </c>
      <c r="AH39" s="56">
        <f t="shared" si="4"/>
        <v>1</v>
      </c>
    </row>
    <row r="40" spans="3:34" x14ac:dyDescent="0.25">
      <c r="C40" s="75"/>
      <c r="D40" s="61">
        <f t="shared" si="3"/>
        <v>2.3538914701773286</v>
      </c>
      <c r="E40" s="54">
        <f>IF(((VLOOKUP($B$14,Calcs!$A$3:$O$10,14,FALSE)*'HPT FIC Can AM Data'!$D40)-VLOOKUP($B$14,Calcs!$A$3:$O$10,13,FALSE))/VLOOKUP($B$14,Calcs!$A$3:$O$10,12,FALSE)/$D40&gt;1,((VLOOKUP($B$14,Calcs!$A$3:$O$10,14,FALSE)*'HPT FIC Can AM Data'!$D40)-VLOOKUP($B$14,Calcs!$A$3:$O$10,13,FALSE))/VLOOKUP($B$14,Calcs!$A$3:$O$10,12,FALSE)/$D40,1)</f>
        <v>1</v>
      </c>
      <c r="F40" s="55">
        <f t="shared" si="2"/>
        <v>1</v>
      </c>
      <c r="G40" s="55">
        <f t="shared" si="4"/>
        <v>1</v>
      </c>
      <c r="H40" s="55">
        <f t="shared" si="4"/>
        <v>1</v>
      </c>
      <c r="I40" s="55">
        <f t="shared" si="4"/>
        <v>1</v>
      </c>
      <c r="J40" s="55">
        <f t="shared" si="4"/>
        <v>1</v>
      </c>
      <c r="K40" s="55">
        <f t="shared" si="4"/>
        <v>1</v>
      </c>
      <c r="L40" s="55">
        <f t="shared" si="4"/>
        <v>1</v>
      </c>
      <c r="M40" s="55">
        <f t="shared" si="4"/>
        <v>1</v>
      </c>
      <c r="N40" s="55">
        <f t="shared" si="4"/>
        <v>1</v>
      </c>
      <c r="O40" s="55">
        <f t="shared" si="4"/>
        <v>1</v>
      </c>
      <c r="P40" s="55">
        <f t="shared" si="4"/>
        <v>1</v>
      </c>
      <c r="Q40" s="55">
        <f t="shared" si="4"/>
        <v>1</v>
      </c>
      <c r="R40" s="55">
        <f t="shared" si="4"/>
        <v>1</v>
      </c>
      <c r="S40" s="55">
        <f t="shared" si="4"/>
        <v>1</v>
      </c>
      <c r="T40" s="55">
        <f t="shared" si="4"/>
        <v>1</v>
      </c>
      <c r="U40" s="55">
        <f t="shared" si="4"/>
        <v>1</v>
      </c>
      <c r="V40" s="55">
        <f t="shared" si="4"/>
        <v>1</v>
      </c>
      <c r="W40" s="55">
        <f t="shared" si="4"/>
        <v>1</v>
      </c>
      <c r="X40" s="55">
        <f t="shared" si="4"/>
        <v>1</v>
      </c>
      <c r="Y40" s="55">
        <f t="shared" si="4"/>
        <v>1</v>
      </c>
      <c r="Z40" s="55">
        <f t="shared" si="4"/>
        <v>1</v>
      </c>
      <c r="AA40" s="55">
        <f t="shared" si="4"/>
        <v>1</v>
      </c>
      <c r="AB40" s="55">
        <f t="shared" si="4"/>
        <v>1</v>
      </c>
      <c r="AC40" s="55">
        <f t="shared" si="4"/>
        <v>1</v>
      </c>
      <c r="AD40" s="55">
        <f t="shared" si="4"/>
        <v>1</v>
      </c>
      <c r="AE40" s="55">
        <f t="shared" si="4"/>
        <v>1</v>
      </c>
      <c r="AF40" s="55">
        <f t="shared" si="4"/>
        <v>1</v>
      </c>
      <c r="AG40" s="55">
        <f t="shared" si="4"/>
        <v>1</v>
      </c>
      <c r="AH40" s="56">
        <f t="shared" si="4"/>
        <v>1</v>
      </c>
    </row>
    <row r="41" spans="3:34" x14ac:dyDescent="0.25">
      <c r="C41" s="75"/>
      <c r="D41" s="61">
        <f t="shared" si="3"/>
        <v>2.8181197390006223</v>
      </c>
      <c r="E41" s="54">
        <f>IF(((VLOOKUP($B$14,Calcs!$A$3:$O$10,14,FALSE)*'HPT FIC Can AM Data'!$D41)-VLOOKUP($B$14,Calcs!$A$3:$O$10,13,FALSE))/VLOOKUP($B$14,Calcs!$A$3:$O$10,12,FALSE)/$D41&gt;1,((VLOOKUP($B$14,Calcs!$A$3:$O$10,14,FALSE)*'HPT FIC Can AM Data'!$D41)-VLOOKUP($B$14,Calcs!$A$3:$O$10,13,FALSE))/VLOOKUP($B$14,Calcs!$A$3:$O$10,12,FALSE)/$D41,1)</f>
        <v>1</v>
      </c>
      <c r="F41" s="55">
        <f t="shared" si="2"/>
        <v>1</v>
      </c>
      <c r="G41" s="55">
        <f t="shared" si="4"/>
        <v>1</v>
      </c>
      <c r="H41" s="55">
        <f t="shared" si="4"/>
        <v>1</v>
      </c>
      <c r="I41" s="55">
        <f t="shared" si="4"/>
        <v>1</v>
      </c>
      <c r="J41" s="55">
        <f t="shared" si="4"/>
        <v>1</v>
      </c>
      <c r="K41" s="55">
        <f t="shared" si="4"/>
        <v>1</v>
      </c>
      <c r="L41" s="55">
        <f t="shared" si="4"/>
        <v>1</v>
      </c>
      <c r="M41" s="55">
        <f t="shared" si="4"/>
        <v>1</v>
      </c>
      <c r="N41" s="55">
        <f t="shared" si="4"/>
        <v>1</v>
      </c>
      <c r="O41" s="55">
        <f t="shared" si="4"/>
        <v>1</v>
      </c>
      <c r="P41" s="55">
        <f t="shared" si="4"/>
        <v>1</v>
      </c>
      <c r="Q41" s="55">
        <f t="shared" si="4"/>
        <v>1</v>
      </c>
      <c r="R41" s="55">
        <f t="shared" si="4"/>
        <v>1</v>
      </c>
      <c r="S41" s="55">
        <f t="shared" si="4"/>
        <v>1</v>
      </c>
      <c r="T41" s="55">
        <f t="shared" si="4"/>
        <v>1</v>
      </c>
      <c r="U41" s="55">
        <f t="shared" si="4"/>
        <v>1</v>
      </c>
      <c r="V41" s="55">
        <f t="shared" si="4"/>
        <v>1</v>
      </c>
      <c r="W41" s="55">
        <f t="shared" si="4"/>
        <v>1</v>
      </c>
      <c r="X41" s="55">
        <f t="shared" si="4"/>
        <v>1</v>
      </c>
      <c r="Y41" s="55">
        <f t="shared" si="4"/>
        <v>1</v>
      </c>
      <c r="Z41" s="55">
        <f t="shared" si="4"/>
        <v>1</v>
      </c>
      <c r="AA41" s="55">
        <f t="shared" si="4"/>
        <v>1</v>
      </c>
      <c r="AB41" s="55">
        <f t="shared" si="4"/>
        <v>1</v>
      </c>
      <c r="AC41" s="55">
        <f t="shared" si="4"/>
        <v>1</v>
      </c>
      <c r="AD41" s="55">
        <f t="shared" si="4"/>
        <v>1</v>
      </c>
      <c r="AE41" s="55">
        <f t="shared" si="4"/>
        <v>1</v>
      </c>
      <c r="AF41" s="55">
        <f t="shared" si="4"/>
        <v>1</v>
      </c>
      <c r="AG41" s="55">
        <f t="shared" si="4"/>
        <v>1</v>
      </c>
      <c r="AH41" s="56">
        <f t="shared" si="4"/>
        <v>1</v>
      </c>
    </row>
    <row r="42" spans="3:34" x14ac:dyDescent="0.25">
      <c r="C42" s="75"/>
      <c r="D42" s="61">
        <f t="shared" si="3"/>
        <v>3.3739018828878491</v>
      </c>
      <c r="E42" s="54">
        <f>IF(((VLOOKUP($B$14,Calcs!$A$3:$O$10,14,FALSE)*'HPT FIC Can AM Data'!$D42)-VLOOKUP($B$14,Calcs!$A$3:$O$10,13,FALSE))/VLOOKUP($B$14,Calcs!$A$3:$O$10,12,FALSE)/$D42&gt;1,((VLOOKUP($B$14,Calcs!$A$3:$O$10,14,FALSE)*'HPT FIC Can AM Data'!$D42)-VLOOKUP($B$14,Calcs!$A$3:$O$10,13,FALSE))/VLOOKUP($B$14,Calcs!$A$3:$O$10,12,FALSE)/$D42,1)</f>
        <v>1</v>
      </c>
      <c r="F42" s="55">
        <f t="shared" si="2"/>
        <v>1</v>
      </c>
      <c r="G42" s="55">
        <f t="shared" si="4"/>
        <v>1</v>
      </c>
      <c r="H42" s="55">
        <f t="shared" si="4"/>
        <v>1</v>
      </c>
      <c r="I42" s="55">
        <f t="shared" si="4"/>
        <v>1</v>
      </c>
      <c r="J42" s="55">
        <f t="shared" si="4"/>
        <v>1</v>
      </c>
      <c r="K42" s="55">
        <f t="shared" si="4"/>
        <v>1</v>
      </c>
      <c r="L42" s="55">
        <f t="shared" si="4"/>
        <v>1</v>
      </c>
      <c r="M42" s="55">
        <f t="shared" si="4"/>
        <v>1</v>
      </c>
      <c r="N42" s="55">
        <f t="shared" si="4"/>
        <v>1</v>
      </c>
      <c r="O42" s="55">
        <f t="shared" si="4"/>
        <v>1</v>
      </c>
      <c r="P42" s="55">
        <f t="shared" si="4"/>
        <v>1</v>
      </c>
      <c r="Q42" s="55">
        <f t="shared" si="4"/>
        <v>1</v>
      </c>
      <c r="R42" s="55">
        <f t="shared" si="4"/>
        <v>1</v>
      </c>
      <c r="S42" s="55">
        <f t="shared" si="4"/>
        <v>1</v>
      </c>
      <c r="T42" s="55">
        <f t="shared" si="4"/>
        <v>1</v>
      </c>
      <c r="U42" s="55">
        <f t="shared" si="4"/>
        <v>1</v>
      </c>
      <c r="V42" s="55">
        <f t="shared" si="4"/>
        <v>1</v>
      </c>
      <c r="W42" s="55">
        <f t="shared" si="4"/>
        <v>1</v>
      </c>
      <c r="X42" s="55">
        <f t="shared" si="4"/>
        <v>1</v>
      </c>
      <c r="Y42" s="55">
        <f t="shared" si="4"/>
        <v>1</v>
      </c>
      <c r="Z42" s="55">
        <f t="shared" si="4"/>
        <v>1</v>
      </c>
      <c r="AA42" s="55">
        <f t="shared" si="4"/>
        <v>1</v>
      </c>
      <c r="AB42" s="55">
        <f t="shared" si="4"/>
        <v>1</v>
      </c>
      <c r="AC42" s="55">
        <f t="shared" si="4"/>
        <v>1</v>
      </c>
      <c r="AD42" s="55">
        <f t="shared" si="4"/>
        <v>1</v>
      </c>
      <c r="AE42" s="55">
        <f t="shared" si="4"/>
        <v>1</v>
      </c>
      <c r="AF42" s="55">
        <f t="shared" si="4"/>
        <v>1</v>
      </c>
      <c r="AG42" s="55">
        <f t="shared" si="4"/>
        <v>1</v>
      </c>
      <c r="AH42" s="56">
        <f t="shared" si="4"/>
        <v>1</v>
      </c>
    </row>
    <row r="43" spans="3:34" x14ac:dyDescent="0.25">
      <c r="C43" s="75"/>
      <c r="D43" s="61">
        <f t="shared" si="3"/>
        <v>4.039293915662701</v>
      </c>
      <c r="E43" s="54">
        <f>IF(((VLOOKUP($B$14,Calcs!$A$3:$O$10,14,FALSE)*'HPT FIC Can AM Data'!$D43)-VLOOKUP($B$14,Calcs!$A$3:$O$10,13,FALSE))/VLOOKUP($B$14,Calcs!$A$3:$O$10,12,FALSE)/$D43&gt;1,((VLOOKUP($B$14,Calcs!$A$3:$O$10,14,FALSE)*'HPT FIC Can AM Data'!$D43)-VLOOKUP($B$14,Calcs!$A$3:$O$10,13,FALSE))/VLOOKUP($B$14,Calcs!$A$3:$O$10,12,FALSE)/$D43,1)</f>
        <v>1</v>
      </c>
      <c r="F43" s="55">
        <f t="shared" si="2"/>
        <v>1</v>
      </c>
      <c r="G43" s="55">
        <f t="shared" si="4"/>
        <v>1</v>
      </c>
      <c r="H43" s="55">
        <f t="shared" si="4"/>
        <v>1</v>
      </c>
      <c r="I43" s="55">
        <f t="shared" si="4"/>
        <v>1</v>
      </c>
      <c r="J43" s="55">
        <f t="shared" si="4"/>
        <v>1</v>
      </c>
      <c r="K43" s="55">
        <f t="shared" si="4"/>
        <v>1</v>
      </c>
      <c r="L43" s="55">
        <f t="shared" si="4"/>
        <v>1</v>
      </c>
      <c r="M43" s="55">
        <f t="shared" si="4"/>
        <v>1</v>
      </c>
      <c r="N43" s="55">
        <f t="shared" si="4"/>
        <v>1</v>
      </c>
      <c r="O43" s="55">
        <f t="shared" si="4"/>
        <v>1</v>
      </c>
      <c r="P43" s="55">
        <f t="shared" si="4"/>
        <v>1</v>
      </c>
      <c r="Q43" s="55">
        <f t="shared" si="4"/>
        <v>1</v>
      </c>
      <c r="R43" s="55">
        <f t="shared" si="4"/>
        <v>1</v>
      </c>
      <c r="S43" s="55">
        <f t="shared" si="4"/>
        <v>1</v>
      </c>
      <c r="T43" s="55">
        <f t="shared" si="4"/>
        <v>1</v>
      </c>
      <c r="U43" s="55">
        <f t="shared" si="4"/>
        <v>1</v>
      </c>
      <c r="V43" s="55">
        <f t="shared" si="4"/>
        <v>1</v>
      </c>
      <c r="W43" s="55">
        <f t="shared" si="4"/>
        <v>1</v>
      </c>
      <c r="X43" s="55">
        <f t="shared" si="4"/>
        <v>1</v>
      </c>
      <c r="Y43" s="55">
        <f t="shared" si="4"/>
        <v>1</v>
      </c>
      <c r="Z43" s="55">
        <f t="shared" si="4"/>
        <v>1</v>
      </c>
      <c r="AA43" s="55">
        <f t="shared" si="4"/>
        <v>1</v>
      </c>
      <c r="AB43" s="55">
        <f t="shared" si="4"/>
        <v>1</v>
      </c>
      <c r="AC43" s="55">
        <f t="shared" si="4"/>
        <v>1</v>
      </c>
      <c r="AD43" s="55">
        <f t="shared" si="4"/>
        <v>1</v>
      </c>
      <c r="AE43" s="55">
        <f t="shared" si="4"/>
        <v>1</v>
      </c>
      <c r="AF43" s="55">
        <f t="shared" si="4"/>
        <v>1</v>
      </c>
      <c r="AG43" s="55">
        <f t="shared" si="4"/>
        <v>1</v>
      </c>
      <c r="AH43" s="56">
        <f t="shared" si="4"/>
        <v>1</v>
      </c>
    </row>
    <row r="44" spans="3:34" x14ac:dyDescent="0.25">
      <c r="C44" s="75"/>
      <c r="D44" s="61">
        <f t="shared" si="3"/>
        <v>4.83591281058367</v>
      </c>
      <c r="E44" s="54">
        <f>IF(((VLOOKUP($B$14,Calcs!$A$3:$O$10,14,FALSE)*'HPT FIC Can AM Data'!$D44)-VLOOKUP($B$14,Calcs!$A$3:$O$10,13,FALSE))/VLOOKUP($B$14,Calcs!$A$3:$O$10,12,FALSE)/$D44&gt;1,((VLOOKUP($B$14,Calcs!$A$3:$O$10,14,FALSE)*'HPT FIC Can AM Data'!$D44)-VLOOKUP($B$14,Calcs!$A$3:$O$10,13,FALSE))/VLOOKUP($B$14,Calcs!$A$3:$O$10,12,FALSE)/$D44,1)</f>
        <v>1</v>
      </c>
      <c r="F44" s="55">
        <f t="shared" si="2"/>
        <v>1</v>
      </c>
      <c r="G44" s="55">
        <f t="shared" si="4"/>
        <v>1</v>
      </c>
      <c r="H44" s="55">
        <f t="shared" si="4"/>
        <v>1</v>
      </c>
      <c r="I44" s="55">
        <f t="shared" si="4"/>
        <v>1</v>
      </c>
      <c r="J44" s="55">
        <f t="shared" si="4"/>
        <v>1</v>
      </c>
      <c r="K44" s="55">
        <f t="shared" si="4"/>
        <v>1</v>
      </c>
      <c r="L44" s="55">
        <f t="shared" si="4"/>
        <v>1</v>
      </c>
      <c r="M44" s="55">
        <f t="shared" si="4"/>
        <v>1</v>
      </c>
      <c r="N44" s="55">
        <f t="shared" si="4"/>
        <v>1</v>
      </c>
      <c r="O44" s="55">
        <f t="shared" si="4"/>
        <v>1</v>
      </c>
      <c r="P44" s="55">
        <f t="shared" si="4"/>
        <v>1</v>
      </c>
      <c r="Q44" s="55">
        <f t="shared" si="4"/>
        <v>1</v>
      </c>
      <c r="R44" s="55">
        <f t="shared" si="4"/>
        <v>1</v>
      </c>
      <c r="S44" s="55">
        <f t="shared" si="4"/>
        <v>1</v>
      </c>
      <c r="T44" s="55">
        <f t="shared" si="4"/>
        <v>1</v>
      </c>
      <c r="U44" s="55">
        <f t="shared" si="4"/>
        <v>1</v>
      </c>
      <c r="V44" s="55">
        <f t="shared" si="4"/>
        <v>1</v>
      </c>
      <c r="W44" s="55">
        <f t="shared" si="4"/>
        <v>1</v>
      </c>
      <c r="X44" s="55">
        <f t="shared" si="4"/>
        <v>1</v>
      </c>
      <c r="Y44" s="55">
        <f t="shared" si="4"/>
        <v>1</v>
      </c>
      <c r="Z44" s="55">
        <f t="shared" si="4"/>
        <v>1</v>
      </c>
      <c r="AA44" s="55">
        <f t="shared" si="4"/>
        <v>1</v>
      </c>
      <c r="AB44" s="55">
        <f t="shared" si="4"/>
        <v>1</v>
      </c>
      <c r="AC44" s="55">
        <f t="shared" si="4"/>
        <v>1</v>
      </c>
      <c r="AD44" s="55">
        <f t="shared" si="4"/>
        <v>1</v>
      </c>
      <c r="AE44" s="55">
        <f t="shared" si="4"/>
        <v>1</v>
      </c>
      <c r="AF44" s="55">
        <f t="shared" si="4"/>
        <v>1</v>
      </c>
      <c r="AG44" s="55">
        <f t="shared" si="4"/>
        <v>1</v>
      </c>
      <c r="AH44" s="56">
        <f t="shared" si="4"/>
        <v>1</v>
      </c>
    </row>
    <row r="45" spans="3:34" x14ac:dyDescent="0.25">
      <c r="C45" s="75"/>
      <c r="D45" s="61">
        <f t="shared" si="3"/>
        <v>5.7896387833739631</v>
      </c>
      <c r="E45" s="54">
        <f>IF(((VLOOKUP($B$14,Calcs!$A$3:$O$10,14,FALSE)*'HPT FIC Can AM Data'!$D45)-VLOOKUP($B$14,Calcs!$A$3:$O$10,13,FALSE))/VLOOKUP($B$14,Calcs!$A$3:$O$10,12,FALSE)/$D45&gt;1,((VLOOKUP($B$14,Calcs!$A$3:$O$10,14,FALSE)*'HPT FIC Can AM Data'!$D45)-VLOOKUP($B$14,Calcs!$A$3:$O$10,13,FALSE))/VLOOKUP($B$14,Calcs!$A$3:$O$10,12,FALSE)/$D45,1)</f>
        <v>1</v>
      </c>
      <c r="F45" s="55">
        <f t="shared" si="2"/>
        <v>1</v>
      </c>
      <c r="G45" s="55">
        <f t="shared" si="4"/>
        <v>1</v>
      </c>
      <c r="H45" s="55">
        <f t="shared" si="4"/>
        <v>1</v>
      </c>
      <c r="I45" s="55">
        <f t="shared" si="4"/>
        <v>1</v>
      </c>
      <c r="J45" s="55">
        <f t="shared" si="4"/>
        <v>1</v>
      </c>
      <c r="K45" s="55">
        <f t="shared" si="4"/>
        <v>1</v>
      </c>
      <c r="L45" s="55">
        <f t="shared" si="4"/>
        <v>1</v>
      </c>
      <c r="M45" s="55">
        <f t="shared" si="4"/>
        <v>1</v>
      </c>
      <c r="N45" s="55">
        <f t="shared" si="4"/>
        <v>1</v>
      </c>
      <c r="O45" s="55">
        <f t="shared" si="4"/>
        <v>1</v>
      </c>
      <c r="P45" s="55">
        <f t="shared" si="4"/>
        <v>1</v>
      </c>
      <c r="Q45" s="55">
        <f t="shared" si="4"/>
        <v>1</v>
      </c>
      <c r="R45" s="55">
        <f t="shared" si="4"/>
        <v>1</v>
      </c>
      <c r="S45" s="55">
        <f t="shared" si="4"/>
        <v>1</v>
      </c>
      <c r="T45" s="55">
        <f t="shared" si="4"/>
        <v>1</v>
      </c>
      <c r="U45" s="55">
        <f t="shared" si="4"/>
        <v>1</v>
      </c>
      <c r="V45" s="55">
        <f t="shared" si="4"/>
        <v>1</v>
      </c>
      <c r="W45" s="55">
        <f t="shared" si="4"/>
        <v>1</v>
      </c>
      <c r="X45" s="55">
        <f t="shared" si="4"/>
        <v>1</v>
      </c>
      <c r="Y45" s="55">
        <f t="shared" si="4"/>
        <v>1</v>
      </c>
      <c r="Z45" s="55">
        <f t="shared" si="4"/>
        <v>1</v>
      </c>
      <c r="AA45" s="55">
        <f t="shared" si="4"/>
        <v>1</v>
      </c>
      <c r="AB45" s="55">
        <f t="shared" si="4"/>
        <v>1</v>
      </c>
      <c r="AC45" s="55">
        <f t="shared" si="4"/>
        <v>1</v>
      </c>
      <c r="AD45" s="55">
        <f t="shared" si="4"/>
        <v>1</v>
      </c>
      <c r="AE45" s="55">
        <f t="shared" si="4"/>
        <v>1</v>
      </c>
      <c r="AF45" s="55">
        <f t="shared" si="4"/>
        <v>1</v>
      </c>
      <c r="AG45" s="55">
        <f t="shared" si="4"/>
        <v>1</v>
      </c>
      <c r="AH45" s="56">
        <f t="shared" si="4"/>
        <v>1</v>
      </c>
    </row>
    <row r="46" spans="3:34" x14ac:dyDescent="0.25">
      <c r="C46" s="75"/>
      <c r="D46" s="61">
        <f t="shared" si="3"/>
        <v>6.9314560776587415</v>
      </c>
      <c r="E46" s="54">
        <f>IF(((VLOOKUP($B$14,Calcs!$A$3:$O$10,14,FALSE)*'HPT FIC Can AM Data'!$D46)-VLOOKUP($B$14,Calcs!$A$3:$O$10,13,FALSE))/VLOOKUP($B$14,Calcs!$A$3:$O$10,12,FALSE)/$D46&gt;1,((VLOOKUP($B$14,Calcs!$A$3:$O$10,14,FALSE)*'HPT FIC Can AM Data'!$D46)-VLOOKUP($B$14,Calcs!$A$3:$O$10,13,FALSE))/VLOOKUP($B$14,Calcs!$A$3:$O$10,12,FALSE)/$D46,1)</f>
        <v>1</v>
      </c>
      <c r="F46" s="55">
        <f t="shared" si="2"/>
        <v>1</v>
      </c>
      <c r="G46" s="55">
        <f t="shared" si="4"/>
        <v>1</v>
      </c>
      <c r="H46" s="55">
        <f t="shared" si="4"/>
        <v>1</v>
      </c>
      <c r="I46" s="55">
        <f t="shared" si="4"/>
        <v>1</v>
      </c>
      <c r="J46" s="55">
        <f t="shared" si="4"/>
        <v>1</v>
      </c>
      <c r="K46" s="55">
        <f t="shared" si="4"/>
        <v>1</v>
      </c>
      <c r="L46" s="55">
        <f t="shared" si="4"/>
        <v>1</v>
      </c>
      <c r="M46" s="55">
        <f t="shared" si="4"/>
        <v>1</v>
      </c>
      <c r="N46" s="55">
        <f t="shared" si="4"/>
        <v>1</v>
      </c>
      <c r="O46" s="55">
        <f t="shared" si="4"/>
        <v>1</v>
      </c>
      <c r="P46" s="55">
        <f t="shared" si="4"/>
        <v>1</v>
      </c>
      <c r="Q46" s="55">
        <f t="shared" si="4"/>
        <v>1</v>
      </c>
      <c r="R46" s="55">
        <f t="shared" si="4"/>
        <v>1</v>
      </c>
      <c r="S46" s="55">
        <f t="shared" si="4"/>
        <v>1</v>
      </c>
      <c r="T46" s="55">
        <f t="shared" si="4"/>
        <v>1</v>
      </c>
      <c r="U46" s="55">
        <f t="shared" si="4"/>
        <v>1</v>
      </c>
      <c r="V46" s="55">
        <f t="shared" si="4"/>
        <v>1</v>
      </c>
      <c r="W46" s="55">
        <f t="shared" si="4"/>
        <v>1</v>
      </c>
      <c r="X46" s="55">
        <f t="shared" si="4"/>
        <v>1</v>
      </c>
      <c r="Y46" s="55">
        <f t="shared" si="4"/>
        <v>1</v>
      </c>
      <c r="Z46" s="55">
        <f t="shared" si="4"/>
        <v>1</v>
      </c>
      <c r="AA46" s="55">
        <f t="shared" si="4"/>
        <v>1</v>
      </c>
      <c r="AB46" s="55">
        <f t="shared" si="4"/>
        <v>1</v>
      </c>
      <c r="AC46" s="55">
        <f t="shared" si="4"/>
        <v>1</v>
      </c>
      <c r="AD46" s="55">
        <f t="shared" si="4"/>
        <v>1</v>
      </c>
      <c r="AE46" s="55">
        <f t="shared" si="4"/>
        <v>1</v>
      </c>
      <c r="AF46" s="55">
        <f t="shared" si="4"/>
        <v>1</v>
      </c>
      <c r="AG46" s="55">
        <f t="shared" si="4"/>
        <v>1</v>
      </c>
      <c r="AH46" s="56">
        <f t="shared" si="4"/>
        <v>1</v>
      </c>
    </row>
    <row r="47" spans="3:34" x14ac:dyDescent="0.25">
      <c r="C47" s="75"/>
      <c r="D47" s="61">
        <f t="shared" si="3"/>
        <v>8.2984595678892425</v>
      </c>
      <c r="E47" s="54">
        <f>IF(((VLOOKUP($B$14,Calcs!$A$3:$O$10,14,FALSE)*'HPT FIC Can AM Data'!$D47)-VLOOKUP($B$14,Calcs!$A$3:$O$10,13,FALSE))/VLOOKUP($B$14,Calcs!$A$3:$O$10,12,FALSE)/$D47&gt;1,((VLOOKUP($B$14,Calcs!$A$3:$O$10,14,FALSE)*'HPT FIC Can AM Data'!$D47)-VLOOKUP($B$14,Calcs!$A$3:$O$10,13,FALSE))/VLOOKUP($B$14,Calcs!$A$3:$O$10,12,FALSE)/$D47,1)</f>
        <v>1</v>
      </c>
      <c r="F47" s="55">
        <f t="shared" si="2"/>
        <v>1</v>
      </c>
      <c r="G47" s="55">
        <f t="shared" si="4"/>
        <v>1</v>
      </c>
      <c r="H47" s="55">
        <f t="shared" si="4"/>
        <v>1</v>
      </c>
      <c r="I47" s="55">
        <f t="shared" si="4"/>
        <v>1</v>
      </c>
      <c r="J47" s="55">
        <f t="shared" si="4"/>
        <v>1</v>
      </c>
      <c r="K47" s="55">
        <f t="shared" si="4"/>
        <v>1</v>
      </c>
      <c r="L47" s="55">
        <f t="shared" si="4"/>
        <v>1</v>
      </c>
      <c r="M47" s="55">
        <f t="shared" si="4"/>
        <v>1</v>
      </c>
      <c r="N47" s="55">
        <f t="shared" si="4"/>
        <v>1</v>
      </c>
      <c r="O47" s="55">
        <f t="shared" si="4"/>
        <v>1</v>
      </c>
      <c r="P47" s="55">
        <f t="shared" si="4"/>
        <v>1</v>
      </c>
      <c r="Q47" s="55">
        <f t="shared" si="4"/>
        <v>1</v>
      </c>
      <c r="R47" s="55">
        <f t="shared" si="4"/>
        <v>1</v>
      </c>
      <c r="S47" s="55">
        <f t="shared" si="4"/>
        <v>1</v>
      </c>
      <c r="T47" s="55">
        <f t="shared" si="4"/>
        <v>1</v>
      </c>
      <c r="U47" s="55">
        <f t="shared" si="4"/>
        <v>1</v>
      </c>
      <c r="V47" s="55">
        <f t="shared" si="4"/>
        <v>1</v>
      </c>
      <c r="W47" s="55">
        <f t="shared" si="4"/>
        <v>1</v>
      </c>
      <c r="X47" s="55">
        <f t="shared" si="4"/>
        <v>1</v>
      </c>
      <c r="Y47" s="55">
        <f t="shared" si="4"/>
        <v>1</v>
      </c>
      <c r="Z47" s="55">
        <f t="shared" si="4"/>
        <v>1</v>
      </c>
      <c r="AA47" s="55">
        <f t="shared" si="4"/>
        <v>1</v>
      </c>
      <c r="AB47" s="55">
        <f t="shared" ref="G47:AH48" si="5">$E47</f>
        <v>1</v>
      </c>
      <c r="AC47" s="55">
        <f t="shared" si="5"/>
        <v>1</v>
      </c>
      <c r="AD47" s="55">
        <f t="shared" si="5"/>
        <v>1</v>
      </c>
      <c r="AE47" s="55">
        <f t="shared" si="5"/>
        <v>1</v>
      </c>
      <c r="AF47" s="55">
        <f t="shared" si="5"/>
        <v>1</v>
      </c>
      <c r="AG47" s="55">
        <f t="shared" si="5"/>
        <v>1</v>
      </c>
      <c r="AH47" s="56">
        <f t="shared" si="5"/>
        <v>1</v>
      </c>
    </row>
    <row r="48" spans="3:34" ht="15.75" thickBot="1" x14ac:dyDescent="0.3">
      <c r="C48" s="75"/>
      <c r="D48" s="62">
        <v>15</v>
      </c>
      <c r="E48" s="57">
        <f>IF(((VLOOKUP($B$14,Calcs!$A$3:$O$10,14,FALSE)*'HPT FIC Can AM Data'!$D48)-VLOOKUP($B$14,Calcs!$A$3:$O$10,13,FALSE))/VLOOKUP($B$14,Calcs!$A$3:$O$10,12,FALSE)/$D48&gt;1,((VLOOKUP($B$14,Calcs!$A$3:$O$10,14,FALSE)*'HPT FIC Can AM Data'!$D48)-VLOOKUP($B$14,Calcs!$A$3:$O$10,13,FALSE))/VLOOKUP($B$14,Calcs!$A$3:$O$10,12,FALSE)/$D48,1)</f>
        <v>1</v>
      </c>
      <c r="F48" s="58">
        <f t="shared" si="2"/>
        <v>1</v>
      </c>
      <c r="G48" s="58">
        <f t="shared" si="5"/>
        <v>1</v>
      </c>
      <c r="H48" s="58">
        <f t="shared" si="5"/>
        <v>1</v>
      </c>
      <c r="I48" s="58">
        <f t="shared" si="5"/>
        <v>1</v>
      </c>
      <c r="J48" s="58">
        <f t="shared" si="5"/>
        <v>1</v>
      </c>
      <c r="K48" s="58">
        <f t="shared" si="5"/>
        <v>1</v>
      </c>
      <c r="L48" s="58">
        <f t="shared" si="5"/>
        <v>1</v>
      </c>
      <c r="M48" s="58">
        <f t="shared" si="5"/>
        <v>1</v>
      </c>
      <c r="N48" s="58">
        <f t="shared" si="5"/>
        <v>1</v>
      </c>
      <c r="O48" s="58">
        <f t="shared" si="5"/>
        <v>1</v>
      </c>
      <c r="P48" s="58">
        <f t="shared" si="5"/>
        <v>1</v>
      </c>
      <c r="Q48" s="58">
        <f t="shared" si="5"/>
        <v>1</v>
      </c>
      <c r="R48" s="58">
        <f t="shared" si="5"/>
        <v>1</v>
      </c>
      <c r="S48" s="58">
        <f t="shared" si="5"/>
        <v>1</v>
      </c>
      <c r="T48" s="58">
        <f t="shared" si="5"/>
        <v>1</v>
      </c>
      <c r="U48" s="58">
        <f t="shared" si="5"/>
        <v>1</v>
      </c>
      <c r="V48" s="58">
        <f t="shared" si="5"/>
        <v>1</v>
      </c>
      <c r="W48" s="58">
        <f t="shared" si="5"/>
        <v>1</v>
      </c>
      <c r="X48" s="58">
        <f t="shared" si="5"/>
        <v>1</v>
      </c>
      <c r="Y48" s="58">
        <f t="shared" si="5"/>
        <v>1</v>
      </c>
      <c r="Z48" s="58">
        <f t="shared" si="5"/>
        <v>1</v>
      </c>
      <c r="AA48" s="58">
        <f t="shared" si="5"/>
        <v>1</v>
      </c>
      <c r="AB48" s="58">
        <f t="shared" si="5"/>
        <v>1</v>
      </c>
      <c r="AC48" s="58">
        <f t="shared" si="5"/>
        <v>1</v>
      </c>
      <c r="AD48" s="58">
        <f t="shared" si="5"/>
        <v>1</v>
      </c>
      <c r="AE48" s="58">
        <f t="shared" si="5"/>
        <v>1</v>
      </c>
      <c r="AF48" s="58">
        <f t="shared" si="5"/>
        <v>1</v>
      </c>
      <c r="AG48" s="58">
        <f t="shared" si="5"/>
        <v>1</v>
      </c>
      <c r="AH48" s="59">
        <f t="shared" si="5"/>
        <v>1</v>
      </c>
    </row>
    <row r="49" spans="4:4" x14ac:dyDescent="0.25">
      <c r="D49" s="11"/>
    </row>
    <row r="50" spans="4:4" x14ac:dyDescent="0.25">
      <c r="D50" s="11"/>
    </row>
    <row r="51" spans="4:4" x14ac:dyDescent="0.25">
      <c r="D51" s="11"/>
    </row>
    <row r="52" spans="4:4" x14ac:dyDescent="0.25">
      <c r="D52" s="11"/>
    </row>
    <row r="53" spans="4:4" x14ac:dyDescent="0.25">
      <c r="D53" s="11"/>
    </row>
    <row r="54" spans="4:4" x14ac:dyDescent="0.25">
      <c r="D54" s="11"/>
    </row>
    <row r="55" spans="4:4" x14ac:dyDescent="0.25">
      <c r="D55" s="11"/>
    </row>
    <row r="56" spans="4:4" x14ac:dyDescent="0.25">
      <c r="D56" s="11"/>
    </row>
    <row r="57" spans="4:4" x14ac:dyDescent="0.25">
      <c r="D57" s="11"/>
    </row>
    <row r="58" spans="4:4" x14ac:dyDescent="0.25">
      <c r="D58" s="11"/>
    </row>
    <row r="59" spans="4:4" x14ac:dyDescent="0.25">
      <c r="D59" s="11"/>
    </row>
    <row r="60" spans="4:4" x14ac:dyDescent="0.25">
      <c r="D60" s="11"/>
    </row>
    <row r="61" spans="4:4" x14ac:dyDescent="0.25">
      <c r="D61" s="11"/>
    </row>
  </sheetData>
  <sheetProtection algorithmName="SHA-512" hashValue="DJg3qtoo2p9vI67Vv4lOQziUA7EDuXu2dxK5UWipnSbutaGFIcuxygtdL1GdblnlDAB60aqV/qg/sbbIVWH41w==" saltValue="+qxB1H05pGde70I2+jjU1A==" spinCount="100000" sheet="1" selectLockedCells="1"/>
  <mergeCells count="9">
    <mergeCell ref="E24:X24"/>
    <mergeCell ref="C29:C48"/>
    <mergeCell ref="E27:AH27"/>
    <mergeCell ref="E13:L13"/>
    <mergeCell ref="E17:K17"/>
    <mergeCell ref="E21:F21"/>
    <mergeCell ref="E22:F22"/>
    <mergeCell ref="H21:I21"/>
    <mergeCell ref="H22:I22"/>
  </mergeCells>
  <conditionalFormatting sqref="E19:K1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5:L1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locked="0" defaultSize="0" autoFill="0" autoLine="0" autoPict="0">
                <anchor moveWithCells="1">
                  <from>
                    <xdr:col>11</xdr:col>
                    <xdr:colOff>57150</xdr:colOff>
                    <xdr:row>15</xdr:row>
                    <xdr:rowOff>180975</xdr:rowOff>
                  </from>
                  <to>
                    <xdr:col>13</xdr:col>
                    <xdr:colOff>0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locked="0" defaultSize="0" autoFill="0" autoLine="0" autoPict="0">
                <anchor moveWithCells="1">
                  <from>
                    <xdr:col>11</xdr:col>
                    <xdr:colOff>57150</xdr:colOff>
                    <xdr:row>16</xdr:row>
                    <xdr:rowOff>200025</xdr:rowOff>
                  </from>
                  <to>
                    <xdr:col>13</xdr:col>
                    <xdr:colOff>19050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B8D19-7B13-4AFC-BFB3-A2A9C529D2F9}">
  <sheetPr codeName="Sheet2"/>
  <dimension ref="A1:O29"/>
  <sheetViews>
    <sheetView workbookViewId="0">
      <selection activeCell="A16" sqref="A16"/>
    </sheetView>
  </sheetViews>
  <sheetFormatPr defaultColWidth="9.28515625" defaultRowHeight="15" x14ac:dyDescent="0.25"/>
  <cols>
    <col min="1" max="6" width="9.28515625" style="4"/>
    <col min="8" max="16384" width="9.28515625" style="4"/>
  </cols>
  <sheetData>
    <row r="1" spans="1:15" ht="15.75" thickBot="1" x14ac:dyDescent="0.3">
      <c r="B1" s="94" t="s">
        <v>10</v>
      </c>
      <c r="C1" s="95"/>
      <c r="D1" s="95"/>
      <c r="E1" s="89" t="s">
        <v>12</v>
      </c>
      <c r="F1" s="93"/>
      <c r="G1" s="90"/>
      <c r="H1" s="89" t="s">
        <v>7</v>
      </c>
      <c r="I1" s="93"/>
      <c r="J1" s="90"/>
      <c r="K1" s="32" t="s">
        <v>17</v>
      </c>
      <c r="L1" s="89" t="s">
        <v>22</v>
      </c>
      <c r="M1" s="90"/>
      <c r="N1" s="89" t="s">
        <v>23</v>
      </c>
      <c r="O1" s="90"/>
    </row>
    <row r="2" spans="1:15" ht="15.75" thickBot="1" x14ac:dyDescent="0.3">
      <c r="A2" s="8" t="s">
        <v>5</v>
      </c>
      <c r="B2" s="5" t="s">
        <v>8</v>
      </c>
      <c r="C2" s="6" t="s">
        <v>9</v>
      </c>
      <c r="D2" s="6" t="s">
        <v>6</v>
      </c>
      <c r="E2" s="5" t="s">
        <v>8</v>
      </c>
      <c r="F2" s="6" t="s">
        <v>9</v>
      </c>
      <c r="G2" s="7" t="s">
        <v>6</v>
      </c>
      <c r="H2" s="6" t="s">
        <v>8</v>
      </c>
      <c r="I2" s="6" t="s">
        <v>9</v>
      </c>
      <c r="J2" s="7" t="s">
        <v>6</v>
      </c>
      <c r="K2" s="38" t="s">
        <v>21</v>
      </c>
      <c r="L2" s="39" t="s">
        <v>24</v>
      </c>
      <c r="M2" s="40" t="s">
        <v>6</v>
      </c>
      <c r="N2" s="39" t="s">
        <v>24</v>
      </c>
      <c r="O2" s="40" t="s">
        <v>6</v>
      </c>
    </row>
    <row r="3" spans="1:15" x14ac:dyDescent="0.25">
      <c r="A3" s="9">
        <v>850</v>
      </c>
      <c r="B3" s="21">
        <v>1.657142857142857E-2</v>
      </c>
      <c r="C3" s="11">
        <v>-0.56977142857142848</v>
      </c>
      <c r="D3" s="11">
        <v>5.6708571428571428</v>
      </c>
      <c r="E3" s="15">
        <v>9.8263867529850272E-6</v>
      </c>
      <c r="F3" s="16">
        <v>6.2187966317375429E-3</v>
      </c>
      <c r="G3" s="17">
        <v>0.63935839373470327</v>
      </c>
      <c r="H3" s="11">
        <v>-8.3918714712670497E-2</v>
      </c>
      <c r="I3" s="11">
        <v>18.096369282809224</v>
      </c>
      <c r="J3" s="12">
        <v>328.87362904433382</v>
      </c>
      <c r="K3" s="37">
        <v>0.35</v>
      </c>
      <c r="L3" s="41">
        <v>65.265181751850932</v>
      </c>
      <c r="M3" s="42">
        <v>-6.2001922664258409</v>
      </c>
      <c r="N3" s="41">
        <v>57.522201798305211</v>
      </c>
      <c r="O3" s="42">
        <v>-4.1054464662977352E-3</v>
      </c>
    </row>
    <row r="4" spans="1:15" x14ac:dyDescent="0.25">
      <c r="A4" s="9">
        <v>1000</v>
      </c>
      <c r="B4" s="21">
        <v>2.1785714285714221E-2</v>
      </c>
      <c r="C4" s="11">
        <v>-0.73892857142856982</v>
      </c>
      <c r="D4" s="11">
        <v>7.2337142857142762</v>
      </c>
      <c r="E4" s="15">
        <v>4.3588484404824544E-5</v>
      </c>
      <c r="F4" s="16">
        <v>2.2591536480539519E-3</v>
      </c>
      <c r="G4" s="17">
        <v>0.7438913840324386</v>
      </c>
      <c r="H4" s="11">
        <v>-9.2626239203565067E-2</v>
      </c>
      <c r="I4" s="11">
        <v>19.847570482546942</v>
      </c>
      <c r="J4" s="12">
        <v>396.48468897077339</v>
      </c>
      <c r="K4" s="30">
        <v>0.32500000000000001</v>
      </c>
      <c r="L4" s="33">
        <v>72.3597298217923</v>
      </c>
      <c r="M4" s="34">
        <v>-6.8741743330702683</v>
      </c>
      <c r="N4" s="33">
        <v>63.790148030115702</v>
      </c>
      <c r="O4" s="34">
        <v>-1.8508899728999495E-2</v>
      </c>
    </row>
    <row r="5" spans="1:15" x14ac:dyDescent="0.25">
      <c r="A5" s="9">
        <v>1090</v>
      </c>
      <c r="B5" s="21">
        <v>2.874999999999998E-2</v>
      </c>
      <c r="C5" s="11">
        <v>-0.95346428571428499</v>
      </c>
      <c r="D5" s="11">
        <v>8.6777142857142806</v>
      </c>
      <c r="E5" s="15">
        <v>2.9651503914206596E-4</v>
      </c>
      <c r="F5" s="16">
        <v>-2.4090046891559039E-2</v>
      </c>
      <c r="G5" s="17">
        <v>1.4279945856309975</v>
      </c>
      <c r="H5" s="11">
        <v>1.5551436683901099E-2</v>
      </c>
      <c r="I5" s="11">
        <v>8.0151273423331393</v>
      </c>
      <c r="J5" s="12">
        <v>723.5206401710692</v>
      </c>
      <c r="K5" s="30">
        <v>0.6</v>
      </c>
      <c r="L5" s="33">
        <v>79.034662022335496</v>
      </c>
      <c r="M5" s="34">
        <v>-17.387625644913797</v>
      </c>
      <c r="N5" s="33">
        <v>63.914987548497479</v>
      </c>
      <c r="O5" s="34">
        <v>-5.6843418860808015E-14</v>
      </c>
    </row>
    <row r="6" spans="1:15" x14ac:dyDescent="0.25">
      <c r="A6" s="9">
        <v>117</v>
      </c>
      <c r="B6" s="21">
        <v>2.4736024626646005E-2</v>
      </c>
      <c r="C6" s="11">
        <v>-0.79565555477218519</v>
      </c>
      <c r="D6" s="11">
        <v>7.3508344598379729</v>
      </c>
      <c r="E6" s="15">
        <v>3.0175806573109942E-5</v>
      </c>
      <c r="F6" s="16">
        <v>3.3740095207123815E-3</v>
      </c>
      <c r="G6" s="17">
        <v>0.7178315717491458</v>
      </c>
      <c r="H6" s="11">
        <v>-9.5892327474331462E-2</v>
      </c>
      <c r="I6" s="11">
        <v>20.182129182773821</v>
      </c>
      <c r="J6" s="12">
        <v>349.07581660006099</v>
      </c>
      <c r="K6" s="30">
        <v>0.32</v>
      </c>
      <c r="L6" s="33"/>
      <c r="M6" s="34"/>
      <c r="N6" s="33"/>
      <c r="O6" s="34"/>
    </row>
    <row r="7" spans="1:15" x14ac:dyDescent="0.25">
      <c r="A7" s="9">
        <v>1200</v>
      </c>
      <c r="B7" s="21">
        <v>2.3803571428571417E-2</v>
      </c>
      <c r="C7" s="11">
        <v>-0.78237499999999971</v>
      </c>
      <c r="D7" s="11">
        <v>7.3877857142857124</v>
      </c>
      <c r="E7" s="15">
        <v>1.6032104585963931E-5</v>
      </c>
      <c r="F7" s="16">
        <v>5.2630055640071061E-3</v>
      </c>
      <c r="G7" s="17">
        <v>0.66203757760706805</v>
      </c>
      <c r="H7" s="11">
        <v>-0.13874015990256475</v>
      </c>
      <c r="I7" s="11">
        <v>25.302895511173123</v>
      </c>
      <c r="J7" s="12">
        <v>392.03802261229822</v>
      </c>
      <c r="K7" s="30">
        <v>0.35</v>
      </c>
      <c r="L7" s="33">
        <v>77.540041929544415</v>
      </c>
      <c r="M7" s="34">
        <v>-5.4278029350681223</v>
      </c>
      <c r="N7" s="33">
        <v>72.001467506005596</v>
      </c>
      <c r="O7" s="34">
        <v>-8.5265128291212022E-14</v>
      </c>
    </row>
    <row r="8" spans="1:15" x14ac:dyDescent="0.25">
      <c r="A8" s="9">
        <v>1440</v>
      </c>
      <c r="B8" s="21">
        <v>3.6096042742632485E-2</v>
      </c>
      <c r="C8" s="11">
        <v>-1.1015843008238595</v>
      </c>
      <c r="D8" s="11">
        <v>9.5530763341719602</v>
      </c>
      <c r="E8" s="15">
        <v>6.6479015193923698E-6</v>
      </c>
      <c r="F8" s="16">
        <v>6.2433728458113694E-3</v>
      </c>
      <c r="G8" s="17">
        <v>0.62817249592855606</v>
      </c>
      <c r="H8" s="11">
        <v>-0.19669912195470371</v>
      </c>
      <c r="I8" s="11">
        <v>34.230403220507981</v>
      </c>
      <c r="J8" s="12">
        <v>426.92365809479168</v>
      </c>
      <c r="K8" s="30">
        <v>0.55000000000000004</v>
      </c>
      <c r="L8" s="33">
        <v>112.77503536429788</v>
      </c>
      <c r="M8" s="34">
        <v>-16.916255304644679</v>
      </c>
      <c r="N8" s="33">
        <v>90.220028291438226</v>
      </c>
      <c r="O8" s="34">
        <v>5.6843418860808015E-14</v>
      </c>
    </row>
    <row r="9" spans="1:15" x14ac:dyDescent="0.25">
      <c r="A9" s="9">
        <v>1650</v>
      </c>
      <c r="B9" s="21">
        <v>2.8832821763656064E-2</v>
      </c>
      <c r="C9" s="11">
        <v>-0.91988316656795299</v>
      </c>
      <c r="D9" s="11">
        <v>8.1985637288026787</v>
      </c>
      <c r="E9" s="15">
        <v>1.0816089084824965E-5</v>
      </c>
      <c r="F9" s="16">
        <v>7.915929245351349E-3</v>
      </c>
      <c r="G9" s="17">
        <v>0.50112357519728967</v>
      </c>
      <c r="H9" s="11">
        <v>-0.13842708780419963</v>
      </c>
      <c r="I9" s="11">
        <v>30.770845419305086</v>
      </c>
      <c r="J9" s="12">
        <v>612.58964973087814</v>
      </c>
      <c r="K9" s="30">
        <v>0.55000000000000004</v>
      </c>
      <c r="L9" s="33">
        <v>118.00945107964144</v>
      </c>
      <c r="M9" s="34">
        <v>-17.701417661946209</v>
      </c>
      <c r="N9" s="33">
        <v>100.30803341769516</v>
      </c>
      <c r="O9" s="34">
        <v>5.6843418860808015E-14</v>
      </c>
    </row>
    <row r="10" spans="1:15" ht="15.75" thickBot="1" x14ac:dyDescent="0.3">
      <c r="A10" s="10">
        <v>2150</v>
      </c>
      <c r="B10" s="22">
        <v>1.6394109362626193E-2</v>
      </c>
      <c r="C10" s="13">
        <v>-0.54269528749252349</v>
      </c>
      <c r="D10" s="13">
        <v>5.0014415719040581</v>
      </c>
      <c r="E10" s="18">
        <v>-4.6237367121581297E-6</v>
      </c>
      <c r="F10" s="19">
        <v>9.0775887567717452E-3</v>
      </c>
      <c r="G10" s="20">
        <v>0.51048109631888239</v>
      </c>
      <c r="H10" s="13">
        <v>-0.19061635142790773</v>
      </c>
      <c r="I10" s="13">
        <v>42.875646164098384</v>
      </c>
      <c r="J10" s="14">
        <v>863.13716794661013</v>
      </c>
      <c r="K10" s="31">
        <v>0.5</v>
      </c>
      <c r="L10" s="35">
        <v>181.45351808528494</v>
      </c>
      <c r="M10" s="36">
        <v>-45.363379521321228</v>
      </c>
      <c r="N10" s="35">
        <v>129.9042231746925</v>
      </c>
      <c r="O10" s="36">
        <v>1.1368683772161603E-13</v>
      </c>
    </row>
    <row r="11" spans="1:15" ht="15.75" thickBot="1" x14ac:dyDescent="0.3">
      <c r="A11" s="89" t="s">
        <v>11</v>
      </c>
      <c r="B11" s="90"/>
      <c r="D11" s="4" t="s">
        <v>25</v>
      </c>
    </row>
    <row r="12" spans="1:15" ht="15.75" thickBot="1" x14ac:dyDescent="0.3">
      <c r="A12" s="1">
        <v>-3.2133333333333346E-4</v>
      </c>
      <c r="B12" s="2">
        <v>1.0032133333333333</v>
      </c>
      <c r="D12" s="4" t="b">
        <v>0</v>
      </c>
    </row>
    <row r="13" spans="1:15" ht="15.75" thickBot="1" x14ac:dyDescent="0.3">
      <c r="A13" s="89" t="s">
        <v>13</v>
      </c>
      <c r="B13" s="90"/>
      <c r="D13" s="4" t="s">
        <v>26</v>
      </c>
    </row>
    <row r="14" spans="1:15" ht="15.75" thickBot="1" x14ac:dyDescent="0.3">
      <c r="A14" s="91">
        <f>(14.64*(1-'HPT FIC Can AM Data'!B23/100))+(9*(0+'HPT FIC Can AM Data'!B23/100))</f>
        <v>14.076000000000001</v>
      </c>
      <c r="B14" s="92"/>
      <c r="D14" s="4" t="b">
        <v>0</v>
      </c>
    </row>
    <row r="15" spans="1:15" x14ac:dyDescent="0.25">
      <c r="A15" s="4">
        <v>10</v>
      </c>
    </row>
    <row r="16" spans="1:15" x14ac:dyDescent="0.25">
      <c r="A16" s="4">
        <f>A15*A12+B12</f>
        <v>1</v>
      </c>
    </row>
    <row r="29" spans="8:12" x14ac:dyDescent="0.25">
      <c r="H29"/>
      <c r="I29"/>
      <c r="J29"/>
      <c r="K29"/>
      <c r="L29"/>
    </row>
  </sheetData>
  <mergeCells count="8">
    <mergeCell ref="L1:M1"/>
    <mergeCell ref="N1:O1"/>
    <mergeCell ref="A14:B14"/>
    <mergeCell ref="H1:J1"/>
    <mergeCell ref="B1:D1"/>
    <mergeCell ref="E1:G1"/>
    <mergeCell ref="A11:B11"/>
    <mergeCell ref="A13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HPT FIC Can AM Data</vt:lpstr>
      <vt:lpstr>Calcs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FIC</dc:creator>
  <cp:lastModifiedBy>Sales</cp:lastModifiedBy>
  <dcterms:created xsi:type="dcterms:W3CDTF">2022-09-01T15:24:33Z</dcterms:created>
  <dcterms:modified xsi:type="dcterms:W3CDTF">2023-05-12T15:21:59Z</dcterms:modified>
</cp:coreProperties>
</file>