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SCT-HPtuners Ford Data\"/>
    </mc:Choice>
  </mc:AlternateContent>
  <xr:revisionPtr revIDLastSave="0" documentId="13_ncr:1_{10B082DC-1443-4C2D-9E8A-64E6F1686C8B}" xr6:coauthVersionLast="47" xr6:coauthVersionMax="47" xr10:uidLastSave="{00000000-0000-0000-0000-000000000000}"/>
  <workbookProtection workbookAlgorithmName="SHA-512" workbookHashValue="mmqth6xbiTK2Io2ItvGJByyOTPrrweBvJavQucsFeCyQR4dYcqCpTpFdfaSFLmRAsK/DKhuODVek7vVDPeIkZw==" workbookSaltValue="4Ou9uE9iFjSED4DdZGA7Nw==" workbookSpinCount="100000" lockStructure="1"/>
  <bookViews>
    <workbookView xWindow="28680" yWindow="-120" windowWidth="29040" windowHeight="15840" activeTab="2" xr2:uid="{00000000-000D-0000-FFFF-FFFF00000000}"/>
  </bookViews>
  <sheets>
    <sheet name="HP Tuners" sheetId="3" r:id="rId1"/>
    <sheet name="SCT" sheetId="4" r:id="rId2"/>
    <sheet name="Return Style" sheetId="12" r:id="rId3"/>
    <sheet name="NS 10-17-22" sheetId="13" state="hidden" r:id="rId4"/>
    <sheet name="_SSC" sheetId="7" state="very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2" l="1"/>
  <c r="C9" i="4"/>
  <c r="C8" i="4"/>
  <c r="C7" i="4"/>
  <c r="C6" i="4"/>
  <c r="B14" i="13"/>
  <c r="C14" i="13" s="1"/>
  <c r="C7" i="12" l="1"/>
  <c r="C6" i="12"/>
  <c r="C8" i="12"/>
  <c r="C25" i="13" l="1"/>
  <c r="C24" i="13"/>
  <c r="C16" i="13"/>
  <c r="C23" i="13"/>
  <c r="C15" i="13"/>
  <c r="C22" i="13"/>
  <c r="C18" i="13"/>
  <c r="C21" i="13"/>
  <c r="C17" i="13"/>
  <c r="C20" i="13"/>
  <c r="C19" i="13"/>
  <c r="B14" i="12" l="1"/>
  <c r="B22" i="12" l="1"/>
  <c r="B20" i="12"/>
  <c r="B25" i="12"/>
  <c r="B23" i="12"/>
  <c r="B21" i="12"/>
  <c r="B19" i="12"/>
  <c r="B18" i="12"/>
  <c r="B16" i="12"/>
  <c r="B17" i="12"/>
  <c r="B24" i="12"/>
  <c r="B15" i="12"/>
</calcChain>
</file>

<file path=xl/sharedStrings.xml><?xml version="1.0" encoding="utf-8"?>
<sst xmlns="http://schemas.openxmlformats.org/spreadsheetml/2006/main" count="105" uniqueCount="39">
  <si>
    <t>Ford data for HP Tuners software layout for:</t>
  </si>
  <si>
    <t>Ford data for SCT software layout for: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</si>
  <si>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</si>
  <si>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</si>
  <si>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{"IsHide":false,"SheetId":3,"Name":"HP tuners","HiddenRow":3,"VisibleRange":"","SheetTheme":{"TabColor":"","BodyColor":"","BodyImage":""}}</t>
  </si>
  <si>
    <t>{"IsHide":true,"SheetId":4,"Name":"SCT","HiddenRow":4,"VisibleRange":"","SheetTheme":{"TabColor":"","BodyColor":"","BodyImage":""}}</t>
  </si>
  <si>
    <t>{"IsHide":true,"SheetId":5,"Name":"39 PSI","HiddenRow":5,"VisibleRange":"","SheetTheme":{"TabColor":"","BodyColor":"","BodyImage":""}}</t>
  </si>
  <si>
    <t>{"IsHide":true,"SheetId":6,"Name":"58 PSI","HiddenRow":6,"VisibleRange":"","SheetTheme":{"TabColor":"","BodyColor":"","BodyImage":""}}</t>
  </si>
  <si>
    <t>REMOVED</t>
  </si>
  <si>
    <t xml:space="preserve">Injector Size/type: </t>
  </si>
  <si>
    <t>Inj Offset Modif vs Rail temp</t>
  </si>
  <si>
    <t>Inj Slope Modif vs Rail temp</t>
  </si>
  <si>
    <t>Low Slope Mult.</t>
  </si>
  <si>
    <t>Breakpoint Mult.</t>
  </si>
  <si>
    <t>High Slope Mult.</t>
  </si>
  <si>
    <t>Offset Mult.</t>
  </si>
  <si>
    <t>Low Slope Multiplier</t>
  </si>
  <si>
    <t>Breakpoint Multiplier</t>
  </si>
  <si>
    <t>m1</t>
  </si>
  <si>
    <t>m2</t>
  </si>
  <si>
    <t>m3</t>
  </si>
  <si>
    <t>b</t>
  </si>
  <si>
    <t>High Slope Multiplier</t>
  </si>
  <si>
    <t>Offset Multiplier</t>
  </si>
  <si>
    <r>
      <t>Breakpoint (</t>
    </r>
    <r>
      <rPr>
        <b/>
        <i/>
        <sz val="11"/>
        <rFont val="Calibri"/>
        <family val="2"/>
        <scheme val="minor"/>
      </rPr>
      <t>lb</t>
    </r>
    <r>
      <rPr>
        <sz val="11"/>
        <rFont val="Calibri"/>
        <family val="2"/>
        <scheme val="minor"/>
      </rPr>
      <t>)</t>
    </r>
  </si>
  <si>
    <t>Volts</t>
  </si>
  <si>
    <t>Offset</t>
  </si>
  <si>
    <r>
      <t>Voltage Offset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</si>
  <si>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Minimum PW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</si>
  <si>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t>Multiplier</t>
  </si>
  <si>
    <r>
      <t>Voltage Offset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</si>
  <si>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r>
      <t>Pressure (</t>
    </r>
    <r>
      <rPr>
        <b/>
        <i/>
        <sz val="11"/>
        <color theme="1"/>
        <rFont val="Calibri"/>
        <family val="2"/>
        <scheme val="minor"/>
      </rPr>
      <t>psi</t>
    </r>
    <r>
      <rPr>
        <sz val="11"/>
        <color theme="1"/>
        <rFont val="Calibri"/>
        <family val="2"/>
        <scheme val="minor"/>
      </rPr>
      <t>)</t>
    </r>
  </si>
  <si>
    <r>
      <t>Temp (</t>
    </r>
    <r>
      <rPr>
        <b/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</si>
  <si>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t>*Enter Base Fuel Pressure (20 - 70 psi)*</t>
  </si>
  <si>
    <r>
      <t>Minimum PW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</si>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</sst>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00000"/>
    <numFmt numFmtId="166" formatCode="###0.000000"/>
    <numFmt numFmtId="167" formatCode="0.000000000"/>
    <numFmt numFmtId="168" formatCode="###0.0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2" fontId="1" fillId="0" borderId="14" xfId="0" applyNumberFormat="1" applyFont="1" applyBorder="1" applyAlignment="1" applyProtection="1">
      <alignment horizontal="center" vertical="center"/>
      <protection locked="0" hidden="1"/>
    </xf>
    <xf numFmtId="164" fontId="0" fillId="0" borderId="5" xfId="0" applyNumberFormat="1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164" fontId="0" fillId="0" borderId="4" xfId="0" applyNumberFormat="1" applyBorder="1" applyAlignment="1" applyProtection="1">
      <alignment horizontal="center" vertical="center"/>
      <protection locked="0" hidden="1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5" fontId="0" fillId="0" borderId="4" xfId="0" applyNumberFormat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Alignment="1" applyProtection="1">
      <alignment horizontal="center" vertical="center"/>
      <protection locked="0" hidden="1"/>
    </xf>
    <xf numFmtId="165" fontId="0" fillId="0" borderId="3" xfId="0" applyNumberForma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164" fontId="0" fillId="0" borderId="14" xfId="1" applyNumberFormat="1" applyFont="1" applyBorder="1" applyAlignment="1" applyProtection="1">
      <alignment horizontal="center" vertical="center"/>
      <protection locked="0" hidden="1"/>
    </xf>
    <xf numFmtId="167" fontId="1" fillId="0" borderId="14" xfId="0" applyNumberFormat="1" applyFont="1" applyBorder="1" applyAlignment="1" applyProtection="1">
      <alignment horizontal="center" vertical="center"/>
      <protection locked="0" hidden="1"/>
    </xf>
    <xf numFmtId="168" fontId="1" fillId="0" borderId="14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1" fontId="1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5" name="Picture 4" descr="FIClogo_landscape_data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237DC424-9D28-4EC5-B1E6-0DA18334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CFEDBBD4-DA09-4F32-8C8A-42BF8317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workbookViewId="0">
      <selection activeCell="G3" sqref="G3"/>
    </sheetView>
  </sheetViews>
  <sheetFormatPr defaultRowHeight="15" x14ac:dyDescent="0.25"/>
  <cols>
    <col min="1" max="12" width="12.7109375" style="6" customWidth="1"/>
    <col min="13" max="16384" width="9.140625" style="6"/>
  </cols>
  <sheetData>
    <row r="1" spans="1:12" ht="135.75" customHeight="1" x14ac:dyDescent="0.25"/>
    <row r="2" spans="1:12" ht="15.75" thickBot="1" x14ac:dyDescent="0.3"/>
    <row r="3" spans="1:12" ht="15.75" customHeight="1" thickBot="1" x14ac:dyDescent="0.3">
      <c r="A3" s="7" t="s">
        <v>0</v>
      </c>
      <c r="B3" s="8"/>
      <c r="C3" s="8"/>
      <c r="D3" s="8"/>
      <c r="E3" s="39" t="s">
        <v>9</v>
      </c>
      <c r="F3" s="40"/>
      <c r="G3" s="14">
        <v>1000</v>
      </c>
      <c r="H3" s="8"/>
      <c r="I3" s="8"/>
      <c r="J3" s="8"/>
      <c r="K3" s="8"/>
      <c r="L3" s="8"/>
    </row>
    <row r="4" spans="1:12" ht="15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customHeight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 thickBot="1" x14ac:dyDescent="0.3">
      <c r="A6" s="41" t="s">
        <v>35</v>
      </c>
      <c r="B6" s="42"/>
      <c r="C6" s="1">
        <v>111.514916177096</v>
      </c>
      <c r="D6" s="8"/>
      <c r="E6" s="37" t="s">
        <v>12</v>
      </c>
      <c r="F6" s="38"/>
      <c r="G6" s="8"/>
      <c r="H6" s="37" t="s">
        <v>13</v>
      </c>
      <c r="I6" s="38"/>
      <c r="J6" s="8"/>
      <c r="K6" s="35" t="s">
        <v>11</v>
      </c>
      <c r="L6" s="36"/>
    </row>
    <row r="7" spans="1:12" ht="15.75" customHeight="1" thickBot="1" x14ac:dyDescent="0.3">
      <c r="A7" s="41" t="s">
        <v>36</v>
      </c>
      <c r="B7" s="42"/>
      <c r="C7" s="1">
        <v>121.51176674703609</v>
      </c>
      <c r="D7" s="8"/>
      <c r="E7" s="10" t="s">
        <v>31</v>
      </c>
      <c r="F7" s="11" t="s">
        <v>29</v>
      </c>
      <c r="G7" s="8"/>
      <c r="H7" s="10" t="s">
        <v>31</v>
      </c>
      <c r="I7" s="11" t="s">
        <v>29</v>
      </c>
      <c r="J7" s="8"/>
      <c r="K7" s="10" t="s">
        <v>32</v>
      </c>
      <c r="L7" s="11" t="s">
        <v>29</v>
      </c>
    </row>
    <row r="8" spans="1:12" ht="15.75" customHeight="1" thickBot="1" x14ac:dyDescent="0.3">
      <c r="A8" s="41" t="s">
        <v>24</v>
      </c>
      <c r="B8" s="42"/>
      <c r="C8" s="27">
        <v>2.6402127940557141E-5</v>
      </c>
      <c r="D8" s="8"/>
      <c r="E8" s="15">
        <v>40</v>
      </c>
      <c r="F8" s="2">
        <v>0.85424523934780849</v>
      </c>
      <c r="G8" s="8"/>
      <c r="H8" s="15">
        <v>40</v>
      </c>
      <c r="I8" s="2">
        <v>0.91278978944256983</v>
      </c>
      <c r="J8" s="8"/>
      <c r="K8" s="18">
        <v>200</v>
      </c>
      <c r="L8" s="19">
        <v>0.93704860000000001</v>
      </c>
    </row>
    <row r="9" spans="1:12" ht="15.75" customHeight="1" thickBot="1" x14ac:dyDescent="0.3">
      <c r="A9" s="39" t="s">
        <v>34</v>
      </c>
      <c r="B9" s="40"/>
      <c r="C9" s="26">
        <v>0.3</v>
      </c>
      <c r="D9" s="8"/>
      <c r="E9" s="16">
        <v>50</v>
      </c>
      <c r="F9" s="3">
        <v>0.95514175383461075</v>
      </c>
      <c r="G9" s="8"/>
      <c r="H9" s="16">
        <v>50</v>
      </c>
      <c r="I9" s="3">
        <v>0.97791214360462608</v>
      </c>
      <c r="J9" s="8"/>
      <c r="K9" s="16">
        <v>150</v>
      </c>
      <c r="L9" s="3">
        <v>0.96263860000000001</v>
      </c>
    </row>
    <row r="10" spans="1:12" ht="15.75" customHeight="1" x14ac:dyDescent="0.25">
      <c r="A10" s="8"/>
      <c r="B10" s="8"/>
      <c r="C10" s="8"/>
      <c r="D10" s="8"/>
      <c r="E10" s="16">
        <v>55</v>
      </c>
      <c r="F10" s="3">
        <v>1</v>
      </c>
      <c r="G10" s="8"/>
      <c r="H10" s="16">
        <v>55</v>
      </c>
      <c r="I10" s="3">
        <v>1</v>
      </c>
      <c r="J10" s="8"/>
      <c r="K10" s="16">
        <v>100</v>
      </c>
      <c r="L10" s="3">
        <v>0.98822860000000001</v>
      </c>
    </row>
    <row r="11" spans="1:12" ht="15.75" customHeight="1" thickBot="1" x14ac:dyDescent="0.3">
      <c r="A11" s="8"/>
      <c r="B11" s="8"/>
      <c r="C11" s="8"/>
      <c r="D11" s="8"/>
      <c r="E11" s="16">
        <v>60</v>
      </c>
      <c r="F11" s="3">
        <v>1.0411315721133811</v>
      </c>
      <c r="G11" s="8"/>
      <c r="H11" s="16">
        <v>60</v>
      </c>
      <c r="I11" s="3">
        <v>1.0151056426049379</v>
      </c>
      <c r="J11" s="8"/>
      <c r="K11" s="16">
        <v>70</v>
      </c>
      <c r="L11" s="3">
        <v>1.0035826000000001</v>
      </c>
    </row>
    <row r="12" spans="1:12" ht="15.75" customHeight="1" thickBot="1" x14ac:dyDescent="0.3">
      <c r="A12" s="39" t="s">
        <v>27</v>
      </c>
      <c r="B12" s="40"/>
      <c r="C12" s="8"/>
      <c r="D12" s="8"/>
      <c r="E12" s="16">
        <v>65</v>
      </c>
      <c r="F12" s="3">
        <v>1.0785364701747544</v>
      </c>
      <c r="G12" s="8"/>
      <c r="H12" s="16">
        <v>65</v>
      </c>
      <c r="I12" s="3">
        <v>1.0232290714194396</v>
      </c>
      <c r="J12" s="8"/>
      <c r="K12" s="17">
        <v>0</v>
      </c>
      <c r="L12" s="4">
        <v>1.0394086</v>
      </c>
    </row>
    <row r="13" spans="1:12" ht="15.75" customHeight="1" thickBot="1" x14ac:dyDescent="0.3">
      <c r="A13" s="5" t="s">
        <v>25</v>
      </c>
      <c r="B13" s="5" t="s">
        <v>26</v>
      </c>
      <c r="C13" s="8"/>
      <c r="D13" s="8"/>
      <c r="E13" s="17">
        <v>70</v>
      </c>
      <c r="F13" s="4">
        <v>1.1122146941841193</v>
      </c>
      <c r="G13" s="8"/>
      <c r="H13" s="17">
        <v>70</v>
      </c>
      <c r="I13" s="4">
        <v>1.0243702864435054</v>
      </c>
      <c r="J13" s="8"/>
      <c r="K13" s="8"/>
      <c r="L13" s="8"/>
    </row>
    <row r="14" spans="1:12" ht="15.75" customHeight="1" x14ac:dyDescent="0.25">
      <c r="A14" s="15">
        <v>6</v>
      </c>
      <c r="B14" s="2">
        <v>3.9517163571428551</v>
      </c>
      <c r="C14" s="8"/>
      <c r="D14" s="8"/>
      <c r="E14" s="8"/>
      <c r="F14" s="12"/>
      <c r="G14" s="8"/>
      <c r="H14" s="8"/>
      <c r="I14" s="12"/>
      <c r="J14" s="8"/>
      <c r="K14" s="8"/>
      <c r="L14" s="8"/>
    </row>
    <row r="15" spans="1:12" ht="15.75" customHeight="1" thickBot="1" x14ac:dyDescent="0.3">
      <c r="A15" s="16">
        <v>7</v>
      </c>
      <c r="B15" s="3">
        <v>3.4061386428571425</v>
      </c>
      <c r="C15" s="8"/>
      <c r="D15" s="8"/>
      <c r="E15" s="8"/>
      <c r="F15" s="12"/>
      <c r="G15" s="8"/>
      <c r="H15" s="8"/>
      <c r="I15" s="12"/>
      <c r="J15" s="8"/>
      <c r="K15" s="8"/>
      <c r="L15" s="8"/>
    </row>
    <row r="16" spans="1:12" ht="15.75" customHeight="1" x14ac:dyDescent="0.25">
      <c r="A16" s="16">
        <v>8</v>
      </c>
      <c r="B16" s="3">
        <v>2.9179969999999993</v>
      </c>
      <c r="C16" s="8"/>
      <c r="D16" s="8"/>
      <c r="E16" s="35" t="s">
        <v>14</v>
      </c>
      <c r="F16" s="36"/>
      <c r="G16" s="8"/>
      <c r="H16" s="35" t="s">
        <v>15</v>
      </c>
      <c r="I16" s="36"/>
      <c r="J16" s="8"/>
      <c r="K16" s="35" t="s">
        <v>10</v>
      </c>
      <c r="L16" s="36"/>
    </row>
    <row r="17" spans="1:12" ht="15.75" customHeight="1" thickBot="1" x14ac:dyDescent="0.3">
      <c r="A17" s="16">
        <v>9</v>
      </c>
      <c r="B17" s="3">
        <v>2.487291428571428</v>
      </c>
      <c r="C17" s="8"/>
      <c r="D17" s="8"/>
      <c r="E17" s="10" t="s">
        <v>31</v>
      </c>
      <c r="F17" s="11" t="s">
        <v>29</v>
      </c>
      <c r="G17" s="8"/>
      <c r="H17" s="10" t="s">
        <v>31</v>
      </c>
      <c r="I17" s="11" t="s">
        <v>29</v>
      </c>
      <c r="J17" s="8"/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v>2.1140219285714283</v>
      </c>
      <c r="C18" s="8"/>
      <c r="D18" s="8"/>
      <c r="E18" s="15">
        <v>40</v>
      </c>
      <c r="F18" s="2">
        <v>0.8564317618651528</v>
      </c>
      <c r="G18" s="8"/>
      <c r="H18" s="15">
        <v>40</v>
      </c>
      <c r="I18" s="2">
        <v>0.90766950219660647</v>
      </c>
      <c r="J18" s="8"/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v>1.7981885000000004</v>
      </c>
      <c r="C19" s="8"/>
      <c r="D19" s="8"/>
      <c r="E19" s="16">
        <v>50</v>
      </c>
      <c r="F19" s="3">
        <v>0.95609070579934574</v>
      </c>
      <c r="G19" s="8"/>
      <c r="H19" s="16">
        <v>50</v>
      </c>
      <c r="I19" s="3">
        <v>0.9688208805365649</v>
      </c>
      <c r="J19" s="8"/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v>1.5397911428571422</v>
      </c>
      <c r="C20" s="8"/>
      <c r="D20" s="8"/>
      <c r="E20" s="16">
        <v>55</v>
      </c>
      <c r="F20" s="3">
        <v>1</v>
      </c>
      <c r="G20" s="8"/>
      <c r="H20" s="16">
        <v>55</v>
      </c>
      <c r="I20" s="3">
        <v>1</v>
      </c>
      <c r="J20" s="8"/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v>1.3388298571428567</v>
      </c>
      <c r="C21" s="8"/>
      <c r="D21" s="8"/>
      <c r="E21" s="16">
        <v>60</v>
      </c>
      <c r="F21" s="3">
        <v>1.039962509023026</v>
      </c>
      <c r="G21" s="8"/>
      <c r="H21" s="16">
        <v>60</v>
      </c>
      <c r="I21" s="3">
        <v>1.0315814063257391</v>
      </c>
      <c r="J21" s="8"/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v>1.2598877410714286</v>
      </c>
      <c r="C22" s="8"/>
      <c r="D22" s="8"/>
      <c r="E22" s="16">
        <v>65</v>
      </c>
      <c r="F22" s="3">
        <v>1.0759782328684242</v>
      </c>
      <c r="G22" s="8"/>
      <c r="H22" s="16">
        <v>65</v>
      </c>
      <c r="I22" s="3">
        <v>1.0635650995137822</v>
      </c>
      <c r="J22" s="8"/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v>1.195304642857143</v>
      </c>
      <c r="C23" s="8"/>
      <c r="D23" s="8"/>
      <c r="E23" s="17">
        <v>70</v>
      </c>
      <c r="F23" s="4">
        <v>1.1080471715361941</v>
      </c>
      <c r="G23" s="8"/>
      <c r="H23" s="17">
        <v>70</v>
      </c>
      <c r="I23" s="4">
        <v>1.095951079564129</v>
      </c>
      <c r="J23" s="8"/>
      <c r="K23" s="8"/>
      <c r="L23" s="8"/>
    </row>
    <row r="24" spans="1:12" ht="15.75" customHeight="1" x14ac:dyDescent="0.25">
      <c r="A24" s="16">
        <v>14.5</v>
      </c>
      <c r="B24" s="3">
        <v>1.1450805624999987</v>
      </c>
      <c r="C24" s="8"/>
      <c r="D24" s="8"/>
      <c r="E24" s="8"/>
      <c r="F24" s="8"/>
      <c r="G24" s="8"/>
      <c r="H24" s="8"/>
      <c r="I24" s="8"/>
      <c r="J24" s="8"/>
      <c r="K24" s="8"/>
      <c r="L24" s="12"/>
    </row>
    <row r="25" spans="1:12" ht="15.75" customHeight="1" thickBot="1" x14ac:dyDescent="0.3">
      <c r="A25" s="17">
        <v>15</v>
      </c>
      <c r="B25" s="4">
        <v>1.109215499999999</v>
      </c>
      <c r="C25" s="8"/>
      <c r="D25" s="8"/>
      <c r="E25" s="8"/>
      <c r="F25" s="8"/>
      <c r="G25" s="8"/>
      <c r="H25" s="8"/>
      <c r="I25" s="8"/>
      <c r="J25" s="8"/>
      <c r="K25" s="8"/>
      <c r="L25" s="12"/>
    </row>
    <row r="26" spans="1:12" x14ac:dyDescent="0.25">
      <c r="L26" s="13"/>
    </row>
    <row r="27" spans="1:12" x14ac:dyDescent="0.25">
      <c r="L27" s="13"/>
    </row>
  </sheetData>
  <sheetProtection algorithmName="SHA-512" hashValue="cTUORIL+08wbIzx3BLj04WEiY/C3p0jypm8821Qt+2Fg0VPCeJ8xTzEu0KjVcQ/UV9NxdOLbejuaVVxKVhUNaQ==" saltValue="hEz9SGsO5PjJusv7nfLpeg==" spinCount="100000" sheet="1" selectLockedCells="1"/>
  <mergeCells count="12">
    <mergeCell ref="A12:B12"/>
    <mergeCell ref="E3:F3"/>
    <mergeCell ref="A6:B6"/>
    <mergeCell ref="A7:B7"/>
    <mergeCell ref="A8:B8"/>
    <mergeCell ref="A9:B9"/>
    <mergeCell ref="K16:L16"/>
    <mergeCell ref="K6:L6"/>
    <mergeCell ref="E6:F6"/>
    <mergeCell ref="H6:I6"/>
    <mergeCell ref="E16:F16"/>
    <mergeCell ref="H16:I16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GridLines="0" workbookViewId="0">
      <selection activeCell="K10" sqref="K10"/>
    </sheetView>
  </sheetViews>
  <sheetFormatPr defaultRowHeight="15" x14ac:dyDescent="0.25"/>
  <cols>
    <col min="1" max="12" width="12.7109375" style="8" customWidth="1"/>
    <col min="13" max="16384" width="9.140625" style="8"/>
  </cols>
  <sheetData>
    <row r="1" spans="1:12" ht="135.75" customHeight="1" x14ac:dyDescent="0.25"/>
    <row r="2" spans="1:12" ht="15.75" customHeight="1" thickBot="1" x14ac:dyDescent="0.3"/>
    <row r="3" spans="1:12" ht="15.75" customHeight="1" thickBot="1" x14ac:dyDescent="0.3">
      <c r="A3" s="7" t="s">
        <v>1</v>
      </c>
      <c r="E3" s="39" t="s">
        <v>9</v>
      </c>
      <c r="F3" s="40"/>
      <c r="G3" s="14">
        <v>1000</v>
      </c>
    </row>
    <row r="4" spans="1:12" ht="15.75" customHeight="1" x14ac:dyDescent="0.25"/>
    <row r="5" spans="1:12" ht="15.75" customHeight="1" thickBot="1" x14ac:dyDescent="0.3"/>
    <row r="6" spans="1:12" ht="15.75" customHeight="1" thickBot="1" x14ac:dyDescent="0.3">
      <c r="A6" s="41" t="s">
        <v>37</v>
      </c>
      <c r="B6" s="42"/>
      <c r="C6" s="28">
        <f>'HP Tuners'!C6/60/60</f>
        <v>3.0976365604748889E-2</v>
      </c>
      <c r="E6" s="37" t="s">
        <v>12</v>
      </c>
      <c r="F6" s="38"/>
      <c r="H6" s="37" t="s">
        <v>13</v>
      </c>
      <c r="I6" s="38"/>
      <c r="K6" s="37" t="s">
        <v>11</v>
      </c>
      <c r="L6" s="38"/>
    </row>
    <row r="7" spans="1:12" ht="15.75" customHeight="1" thickBot="1" x14ac:dyDescent="0.3">
      <c r="A7" s="41" t="s">
        <v>38</v>
      </c>
      <c r="B7" s="42"/>
      <c r="C7" s="28">
        <f>'HP Tuners'!C7/60/60</f>
        <v>3.3753268540843359E-2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41" t="s">
        <v>24</v>
      </c>
      <c r="B8" s="42"/>
      <c r="C8" s="28">
        <f>'HP Tuners'!C8</f>
        <v>2.6402127940557141E-5</v>
      </c>
      <c r="E8" s="15">
        <v>70</v>
      </c>
      <c r="F8" s="2">
        <v>1.1122146941841193</v>
      </c>
      <c r="H8" s="15">
        <v>70</v>
      </c>
      <c r="I8" s="2">
        <v>1.0243702864435054</v>
      </c>
      <c r="K8" s="18">
        <v>200</v>
      </c>
      <c r="L8" s="19">
        <v>0.93704860000000001</v>
      </c>
    </row>
    <row r="9" spans="1:12" ht="15.75" customHeight="1" thickBot="1" x14ac:dyDescent="0.3">
      <c r="A9" s="39" t="s">
        <v>28</v>
      </c>
      <c r="B9" s="40"/>
      <c r="C9" s="20">
        <f>'HP Tuners'!C9/1000</f>
        <v>2.9999999999999997E-4</v>
      </c>
      <c r="E9" s="16">
        <v>65</v>
      </c>
      <c r="F9" s="3">
        <v>1.0785364701747544</v>
      </c>
      <c r="H9" s="16">
        <v>65</v>
      </c>
      <c r="I9" s="3">
        <v>1.0232290714194396</v>
      </c>
      <c r="K9" s="16">
        <v>150</v>
      </c>
      <c r="L9" s="3">
        <v>0.96263860000000001</v>
      </c>
    </row>
    <row r="10" spans="1:12" ht="15.75" customHeight="1" x14ac:dyDescent="0.25">
      <c r="E10" s="16">
        <v>60</v>
      </c>
      <c r="F10" s="3">
        <v>1.0411315721133811</v>
      </c>
      <c r="H10" s="16">
        <v>60</v>
      </c>
      <c r="I10" s="3">
        <v>1.0151056426049379</v>
      </c>
      <c r="K10" s="16">
        <v>100</v>
      </c>
      <c r="L10" s="3">
        <v>0.98822860000000001</v>
      </c>
    </row>
    <row r="11" spans="1:12" ht="15.75" customHeight="1" thickBot="1" x14ac:dyDescent="0.3">
      <c r="E11" s="16">
        <v>55</v>
      </c>
      <c r="F11" s="3">
        <v>1</v>
      </c>
      <c r="H11" s="16">
        <v>55</v>
      </c>
      <c r="I11" s="3">
        <v>1</v>
      </c>
      <c r="K11" s="16">
        <v>70</v>
      </c>
      <c r="L11" s="3">
        <v>1.0035826000000001</v>
      </c>
    </row>
    <row r="12" spans="1:12" ht="15.75" customHeight="1" thickBot="1" x14ac:dyDescent="0.3">
      <c r="A12" s="39" t="s">
        <v>30</v>
      </c>
      <c r="B12" s="40"/>
      <c r="E12" s="16">
        <v>50</v>
      </c>
      <c r="F12" s="3">
        <v>0.95514175383461075</v>
      </c>
      <c r="H12" s="16">
        <v>50</v>
      </c>
      <c r="I12" s="3">
        <v>0.97791214360462608</v>
      </c>
      <c r="K12" s="17">
        <v>0</v>
      </c>
      <c r="L12" s="4">
        <v>1.0394086</v>
      </c>
    </row>
    <row r="13" spans="1:12" ht="15.75" customHeight="1" thickBot="1" x14ac:dyDescent="0.3">
      <c r="A13" s="5" t="s">
        <v>25</v>
      </c>
      <c r="B13" s="5" t="s">
        <v>26</v>
      </c>
      <c r="E13" s="17">
        <v>40</v>
      </c>
      <c r="F13" s="4">
        <v>0.85424523934780849</v>
      </c>
      <c r="H13" s="17">
        <v>40</v>
      </c>
      <c r="I13" s="4">
        <v>0.91278978944256983</v>
      </c>
    </row>
    <row r="14" spans="1:12" ht="15.75" customHeight="1" x14ac:dyDescent="0.25">
      <c r="A14" s="18">
        <v>15</v>
      </c>
      <c r="B14" s="21">
        <v>1.1092154999999991E-3</v>
      </c>
    </row>
    <row r="15" spans="1:12" ht="15.75" customHeight="1" thickBot="1" x14ac:dyDescent="0.3">
      <c r="A15" s="16">
        <v>14.5</v>
      </c>
      <c r="B15" s="22">
        <v>1.1450805624999988E-3</v>
      </c>
    </row>
    <row r="16" spans="1:12" ht="15.75" customHeight="1" x14ac:dyDescent="0.25">
      <c r="A16" s="16">
        <v>14</v>
      </c>
      <c r="B16" s="22">
        <v>1.1953046428571431E-3</v>
      </c>
      <c r="E16" s="35" t="s">
        <v>14</v>
      </c>
      <c r="F16" s="36"/>
      <c r="H16" s="35" t="s">
        <v>15</v>
      </c>
      <c r="I16" s="36"/>
      <c r="K16" s="37" t="s">
        <v>10</v>
      </c>
      <c r="L16" s="38"/>
    </row>
    <row r="17" spans="1:12" ht="15.75" customHeight="1" thickBot="1" x14ac:dyDescent="0.3">
      <c r="A17" s="16">
        <v>13.5</v>
      </c>
      <c r="B17" s="22">
        <v>1.2598877410714287E-3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13</v>
      </c>
      <c r="B18" s="22">
        <v>1.3388298571428568E-3</v>
      </c>
      <c r="E18" s="15">
        <v>70</v>
      </c>
      <c r="F18" s="2">
        <v>1.1080471715361941</v>
      </c>
      <c r="H18" s="15">
        <v>70</v>
      </c>
      <c r="I18" s="2">
        <v>1.095951079564129</v>
      </c>
      <c r="K18" s="18">
        <v>180</v>
      </c>
      <c r="L18" s="19">
        <v>1</v>
      </c>
    </row>
    <row r="19" spans="1:12" ht="15.75" customHeight="1" x14ac:dyDescent="0.25">
      <c r="A19" s="16">
        <v>12</v>
      </c>
      <c r="B19" s="22">
        <v>1.5397911428571423E-3</v>
      </c>
      <c r="E19" s="16">
        <v>65</v>
      </c>
      <c r="F19" s="3">
        <v>1.0759782328684242</v>
      </c>
      <c r="H19" s="16">
        <v>65</v>
      </c>
      <c r="I19" s="3">
        <v>1.0635650995137822</v>
      </c>
      <c r="K19" s="16">
        <v>150</v>
      </c>
      <c r="L19" s="3">
        <v>1</v>
      </c>
    </row>
    <row r="20" spans="1:12" ht="15.75" customHeight="1" x14ac:dyDescent="0.25">
      <c r="A20" s="16">
        <v>11</v>
      </c>
      <c r="B20" s="22">
        <v>1.7981885000000004E-3</v>
      </c>
      <c r="E20" s="16">
        <v>60</v>
      </c>
      <c r="F20" s="3">
        <v>1.039962509023026</v>
      </c>
      <c r="H20" s="16">
        <v>60</v>
      </c>
      <c r="I20" s="3">
        <v>1.0315814063257391</v>
      </c>
      <c r="K20" s="16">
        <v>120</v>
      </c>
      <c r="L20" s="3">
        <v>1</v>
      </c>
    </row>
    <row r="21" spans="1:12" ht="15.75" customHeight="1" x14ac:dyDescent="0.25">
      <c r="A21" s="16">
        <v>10</v>
      </c>
      <c r="B21" s="22">
        <v>2.1140219285714283E-3</v>
      </c>
      <c r="E21" s="16">
        <v>55</v>
      </c>
      <c r="F21" s="3">
        <v>1</v>
      </c>
      <c r="H21" s="16">
        <v>55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9</v>
      </c>
      <c r="B22" s="22">
        <v>2.4872914285714279E-3</v>
      </c>
      <c r="E22" s="16">
        <v>50</v>
      </c>
      <c r="F22" s="3">
        <v>0.95609070579934574</v>
      </c>
      <c r="H22" s="16">
        <v>50</v>
      </c>
      <c r="I22" s="3">
        <v>0.9688208805365649</v>
      </c>
      <c r="K22" s="17">
        <v>60</v>
      </c>
      <c r="L22" s="4">
        <v>1</v>
      </c>
    </row>
    <row r="23" spans="1:12" ht="15.75" customHeight="1" thickBot="1" x14ac:dyDescent="0.3">
      <c r="A23" s="16">
        <v>8</v>
      </c>
      <c r="B23" s="22">
        <v>2.9179969999999994E-3</v>
      </c>
      <c r="E23" s="17">
        <v>40</v>
      </c>
      <c r="F23" s="4">
        <v>0.8564317618651528</v>
      </c>
      <c r="H23" s="17">
        <v>40</v>
      </c>
      <c r="I23" s="4">
        <v>0.90766950219660647</v>
      </c>
    </row>
    <row r="24" spans="1:12" ht="15.75" customHeight="1" x14ac:dyDescent="0.25">
      <c r="A24" s="16">
        <v>7</v>
      </c>
      <c r="B24" s="22">
        <v>3.4061386428571425E-3</v>
      </c>
    </row>
    <row r="25" spans="1:12" ht="15.75" customHeight="1" thickBot="1" x14ac:dyDescent="0.3">
      <c r="A25" s="17">
        <v>6</v>
      </c>
      <c r="B25" s="23">
        <v>3.9517163571428553E-3</v>
      </c>
    </row>
  </sheetData>
  <sheetProtection algorithmName="SHA-512" hashValue="J3iwu0PA8u/2a+qKURcCRQEZsQZnlrCH/0DQxcuGEJKZQ7t4UYfZFjR7HV+yVvDT0e2ugsBYGdbf3da3fPLXHg==" saltValue="/2bjCdUnjlNXy+ll2AhXqw==" spinCount="100000" sheet="1" selectLockedCells="1"/>
  <mergeCells count="12">
    <mergeCell ref="E3:F3"/>
    <mergeCell ref="A12:B12"/>
    <mergeCell ref="K16:L16"/>
    <mergeCell ref="A6:B6"/>
    <mergeCell ref="A7:B7"/>
    <mergeCell ref="A8:B8"/>
    <mergeCell ref="A9:B9"/>
    <mergeCell ref="K6:L6"/>
    <mergeCell ref="E6:F6"/>
    <mergeCell ref="H6:I6"/>
    <mergeCell ref="E16:F16"/>
    <mergeCell ref="H16:I16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7673-7450-4289-93AA-4303DD206390}">
  <dimension ref="A1:BH28"/>
  <sheetViews>
    <sheetView showGridLines="0" tabSelected="1" workbookViewId="0">
      <selection activeCell="L3" sqref="L3"/>
    </sheetView>
  </sheetViews>
  <sheetFormatPr defaultRowHeight="15" x14ac:dyDescent="0.25"/>
  <cols>
    <col min="1" max="12" width="12.7109375" style="6" customWidth="1"/>
    <col min="13" max="51" width="9.140625" style="6"/>
    <col min="52" max="52" width="4.42578125" style="6" customWidth="1"/>
    <col min="61" max="61" width="9.5703125" style="6" customWidth="1"/>
    <col min="62" max="16384" width="9.140625" style="6"/>
  </cols>
  <sheetData>
    <row r="1" spans="1:12" ht="135.75" customHeight="1" x14ac:dyDescent="0.25"/>
    <row r="2" spans="1:12" ht="15.75" customHeight="1" thickBot="1" x14ac:dyDescent="0.3">
      <c r="G2" s="25"/>
    </row>
    <row r="3" spans="1:12" ht="15.75" customHeight="1" thickBot="1" x14ac:dyDescent="0.3">
      <c r="A3" s="24"/>
      <c r="E3" s="39" t="s">
        <v>9</v>
      </c>
      <c r="F3" s="40"/>
      <c r="G3" s="9">
        <v>1000</v>
      </c>
      <c r="I3" s="43" t="s">
        <v>33</v>
      </c>
      <c r="J3" s="44"/>
      <c r="K3" s="45"/>
      <c r="L3" s="14">
        <v>55</v>
      </c>
    </row>
    <row r="4" spans="1:12" ht="15.75" customHeight="1" x14ac:dyDescent="0.25"/>
    <row r="5" spans="1:12" ht="15.75" customHeight="1" thickBot="1" x14ac:dyDescent="0.3">
      <c r="A5" s="8"/>
    </row>
    <row r="6" spans="1:12" ht="15.75" customHeight="1" thickBot="1" x14ac:dyDescent="0.3">
      <c r="A6" s="41" t="s">
        <v>37</v>
      </c>
      <c r="B6" s="42"/>
      <c r="C6" s="27">
        <f>(L3^2*('NS 10-17-22'!A12)+('Return Style'!L3*'NS 10-17-22'!B12)+'NS 10-17-22'!C12)/60/60</f>
        <v>3.0976365604748889E-2</v>
      </c>
      <c r="E6" s="37" t="s">
        <v>12</v>
      </c>
      <c r="F6" s="38"/>
      <c r="H6" s="37" t="s">
        <v>13</v>
      </c>
      <c r="I6" s="38"/>
      <c r="K6" s="35" t="s">
        <v>11</v>
      </c>
      <c r="L6" s="36"/>
    </row>
    <row r="7" spans="1:12" ht="15.75" customHeight="1" thickBot="1" x14ac:dyDescent="0.3">
      <c r="A7" s="41" t="s">
        <v>38</v>
      </c>
      <c r="B7" s="42"/>
      <c r="C7" s="27">
        <f>((L3^2*'NS 10-17-22'!A9)+('Return Style'!L3*'NS 10-17-22'!B9)+'NS 10-17-22'!C9)/60/60</f>
        <v>3.3753268540843359E-2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41" t="s">
        <v>24</v>
      </c>
      <c r="B8" s="42"/>
      <c r="C8" s="27">
        <f>(L3^2*'NS 10-17-22'!D9)+('Return Style'!L3*'NS 10-17-22'!E9)+'NS 10-17-22'!F9</f>
        <v>2.6402127940557141E-5</v>
      </c>
      <c r="E8" s="15">
        <v>40</v>
      </c>
      <c r="F8" s="2">
        <v>1</v>
      </c>
      <c r="H8" s="15">
        <v>40</v>
      </c>
      <c r="I8" s="2">
        <v>1</v>
      </c>
      <c r="K8" s="18">
        <v>200</v>
      </c>
      <c r="L8" s="19">
        <v>1</v>
      </c>
    </row>
    <row r="9" spans="1:12" ht="15.75" customHeight="1" thickBot="1" x14ac:dyDescent="0.3">
      <c r="A9" s="39" t="s">
        <v>34</v>
      </c>
      <c r="B9" s="40"/>
      <c r="C9" s="26">
        <f>'HP Tuners'!C9</f>
        <v>0.3</v>
      </c>
      <c r="E9" s="16">
        <v>50</v>
      </c>
      <c r="F9" s="3">
        <v>1</v>
      </c>
      <c r="H9" s="16">
        <v>50</v>
      </c>
      <c r="I9" s="3">
        <v>1</v>
      </c>
      <c r="K9" s="16">
        <v>150</v>
      </c>
      <c r="L9" s="3">
        <v>1</v>
      </c>
    </row>
    <row r="10" spans="1:12" ht="15.75" customHeight="1" x14ac:dyDescent="0.25">
      <c r="E10" s="16">
        <v>55</v>
      </c>
      <c r="F10" s="3">
        <v>1</v>
      </c>
      <c r="H10" s="16">
        <v>55</v>
      </c>
      <c r="I10" s="3">
        <v>1</v>
      </c>
      <c r="K10" s="16">
        <v>100</v>
      </c>
      <c r="L10" s="3">
        <v>1</v>
      </c>
    </row>
    <row r="11" spans="1:12" ht="15.75" customHeight="1" thickBot="1" x14ac:dyDescent="0.3">
      <c r="E11" s="16">
        <v>60</v>
      </c>
      <c r="F11" s="3">
        <v>1</v>
      </c>
      <c r="H11" s="16">
        <v>60</v>
      </c>
      <c r="I11" s="3">
        <v>1</v>
      </c>
      <c r="K11" s="16">
        <v>70</v>
      </c>
      <c r="L11" s="3">
        <v>1</v>
      </c>
    </row>
    <row r="12" spans="1:12" ht="15.75" customHeight="1" thickBot="1" x14ac:dyDescent="0.3">
      <c r="A12" s="39" t="s">
        <v>27</v>
      </c>
      <c r="B12" s="40"/>
      <c r="E12" s="16">
        <v>65</v>
      </c>
      <c r="F12" s="3">
        <v>1</v>
      </c>
      <c r="H12" s="16">
        <v>65</v>
      </c>
      <c r="I12" s="3">
        <v>1</v>
      </c>
      <c r="K12" s="17">
        <v>0</v>
      </c>
      <c r="L12" s="4">
        <v>1</v>
      </c>
    </row>
    <row r="13" spans="1:12" ht="15.75" customHeight="1" thickBot="1" x14ac:dyDescent="0.3">
      <c r="A13" s="5" t="s">
        <v>25</v>
      </c>
      <c r="B13" s="5" t="s">
        <v>26</v>
      </c>
      <c r="E13" s="17">
        <v>70</v>
      </c>
      <c r="F13" s="4">
        <v>1</v>
      </c>
      <c r="H13" s="17">
        <v>70</v>
      </c>
      <c r="I13" s="4">
        <v>1</v>
      </c>
    </row>
    <row r="14" spans="1:12" ht="15.75" customHeight="1" x14ac:dyDescent="0.25">
      <c r="A14" s="15">
        <v>6</v>
      </c>
      <c r="B14" s="2">
        <f>'NS 10-17-22'!A14*'NS 10-17-22'!$B$14</f>
        <v>3.9517163571428551</v>
      </c>
      <c r="E14" s="8"/>
      <c r="F14" s="12"/>
      <c r="H14" s="8"/>
      <c r="I14" s="12"/>
    </row>
    <row r="15" spans="1:12" ht="15.75" customHeight="1" thickBot="1" x14ac:dyDescent="0.3">
      <c r="A15" s="16">
        <v>7</v>
      </c>
      <c r="B15" s="3">
        <f>'NS 10-17-22'!A15*'NS 10-17-22'!$B$14</f>
        <v>3.4061386428571425</v>
      </c>
      <c r="E15" s="8"/>
      <c r="F15" s="12"/>
      <c r="H15" s="8"/>
      <c r="I15" s="12"/>
    </row>
    <row r="16" spans="1:12" ht="15.75" customHeight="1" x14ac:dyDescent="0.25">
      <c r="A16" s="16">
        <v>8</v>
      </c>
      <c r="B16" s="3">
        <f>'NS 10-17-22'!A16*'NS 10-17-22'!$B$14</f>
        <v>2.9179969999999993</v>
      </c>
      <c r="E16" s="35" t="s">
        <v>14</v>
      </c>
      <c r="F16" s="36"/>
      <c r="H16" s="35" t="s">
        <v>15</v>
      </c>
      <c r="I16" s="36"/>
      <c r="K16" s="35" t="s">
        <v>10</v>
      </c>
      <c r="L16" s="36"/>
    </row>
    <row r="17" spans="1:12" ht="15.75" customHeight="1" thickBot="1" x14ac:dyDescent="0.3">
      <c r="A17" s="16">
        <v>9</v>
      </c>
      <c r="B17" s="3">
        <f>'NS 10-17-22'!A17*'NS 10-17-22'!$B$14</f>
        <v>2.487291428571428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f>'NS 10-17-22'!A18*'NS 10-17-22'!$B$14</f>
        <v>2.1140219285714283</v>
      </c>
      <c r="E18" s="15">
        <v>40</v>
      </c>
      <c r="F18" s="2">
        <v>1</v>
      </c>
      <c r="H18" s="15">
        <v>40</v>
      </c>
      <c r="I18" s="2">
        <v>1</v>
      </c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f>'NS 10-17-22'!A19*'NS 10-17-22'!$B$14</f>
        <v>1.7981885000000004</v>
      </c>
      <c r="E19" s="16">
        <v>50</v>
      </c>
      <c r="F19" s="3">
        <v>1</v>
      </c>
      <c r="H19" s="16">
        <v>50</v>
      </c>
      <c r="I19" s="3">
        <v>1</v>
      </c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f>'NS 10-17-22'!A20*'NS 10-17-22'!$B$14</f>
        <v>1.5397911428571422</v>
      </c>
      <c r="E20" s="16">
        <v>55</v>
      </c>
      <c r="F20" s="3">
        <v>1</v>
      </c>
      <c r="H20" s="16">
        <v>55</v>
      </c>
      <c r="I20" s="3">
        <v>1</v>
      </c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f>'NS 10-17-22'!A21*'NS 10-17-22'!$B$14</f>
        <v>1.3388298571428567</v>
      </c>
      <c r="E21" s="16">
        <v>60</v>
      </c>
      <c r="F21" s="3">
        <v>1</v>
      </c>
      <c r="H21" s="16">
        <v>60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f>'NS 10-17-22'!A22*'NS 10-17-22'!$B$14</f>
        <v>1.2598877410714286</v>
      </c>
      <c r="E22" s="16">
        <v>65</v>
      </c>
      <c r="F22" s="3">
        <v>1</v>
      </c>
      <c r="H22" s="16">
        <v>65</v>
      </c>
      <c r="I22" s="3">
        <v>1</v>
      </c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f>'NS 10-17-22'!A23*'NS 10-17-22'!$B$14</f>
        <v>1.195304642857143</v>
      </c>
      <c r="E23" s="17">
        <v>70</v>
      </c>
      <c r="F23" s="4">
        <v>1</v>
      </c>
      <c r="H23" s="17">
        <v>70</v>
      </c>
      <c r="I23" s="4">
        <v>1</v>
      </c>
    </row>
    <row r="24" spans="1:12" ht="15.75" customHeight="1" x14ac:dyDescent="0.25">
      <c r="A24" s="16">
        <v>14.5</v>
      </c>
      <c r="B24" s="3">
        <f>'NS 10-17-22'!A24*'NS 10-17-22'!$B$14</f>
        <v>1.1450805624999987</v>
      </c>
      <c r="L24" s="13"/>
    </row>
    <row r="25" spans="1:12" ht="15.75" customHeight="1" thickBot="1" x14ac:dyDescent="0.3">
      <c r="A25" s="17">
        <v>15</v>
      </c>
      <c r="B25" s="4">
        <f>'NS 10-17-22'!A25*'NS 10-17-22'!$B$14</f>
        <v>1.109215499999999</v>
      </c>
      <c r="L25" s="13"/>
    </row>
    <row r="26" spans="1:12" ht="15.75" customHeight="1" x14ac:dyDescent="0.25">
      <c r="L26" s="13"/>
    </row>
    <row r="27" spans="1:12" ht="15.75" customHeight="1" x14ac:dyDescent="0.25">
      <c r="L27" s="13"/>
    </row>
    <row r="28" spans="1:12" ht="15.75" customHeight="1" x14ac:dyDescent="0.25"/>
  </sheetData>
  <sheetProtection algorithmName="SHA-512" hashValue="8YwBwYIPtqwRB72GxtsWcW/EjidDTWgRn4pKbH4VROxSJzi96TfjkxdsqsfTE8kNAKPJkfZQ2phQg2+KEWbP3Q==" saltValue="ooi5/FbI075/l2woeWQbGA==" spinCount="100000" sheet="1" objects="1" scenarios="1" selectLockedCells="1"/>
  <mergeCells count="13">
    <mergeCell ref="K16:L16"/>
    <mergeCell ref="A12:B12"/>
    <mergeCell ref="E16:F16"/>
    <mergeCell ref="H16:I16"/>
    <mergeCell ref="I3:K3"/>
    <mergeCell ref="A6:B6"/>
    <mergeCell ref="A7:B7"/>
    <mergeCell ref="A8:B8"/>
    <mergeCell ref="A9:B9"/>
    <mergeCell ref="E3:F3"/>
    <mergeCell ref="E6:F6"/>
    <mergeCell ref="H6:I6"/>
    <mergeCell ref="K6:L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3C48-9924-432A-A104-ED6448AD9E32}">
  <sheetPr>
    <tabColor theme="1" tint="4.9989318521683403E-2"/>
  </sheetPr>
  <dimension ref="A7:F25"/>
  <sheetViews>
    <sheetView workbookViewId="0">
      <selection activeCell="E20" sqref="E20"/>
    </sheetView>
  </sheetViews>
  <sheetFormatPr defaultRowHeight="15" x14ac:dyDescent="0.25"/>
  <cols>
    <col min="1" max="6" width="10.7109375" style="29" customWidth="1"/>
    <col min="7" max="16384" width="9.140625" style="30"/>
  </cols>
  <sheetData>
    <row r="7" spans="1:6" x14ac:dyDescent="0.25">
      <c r="A7" s="31" t="s">
        <v>16</v>
      </c>
      <c r="B7" s="31"/>
      <c r="C7" s="31"/>
      <c r="D7" s="31" t="s">
        <v>17</v>
      </c>
      <c r="E7" s="31"/>
      <c r="F7" s="31"/>
    </row>
    <row r="8" spans="1:6" x14ac:dyDescent="0.25">
      <c r="A8" s="32" t="s">
        <v>18</v>
      </c>
      <c r="B8" s="32" t="s">
        <v>19</v>
      </c>
      <c r="C8" s="32" t="s">
        <v>21</v>
      </c>
      <c r="D8" s="32" t="s">
        <v>18</v>
      </c>
      <c r="E8" s="32" t="s">
        <v>19</v>
      </c>
      <c r="F8" s="32" t="s">
        <v>21</v>
      </c>
    </row>
    <row r="9" spans="1:6" x14ac:dyDescent="0.25">
      <c r="A9" s="33">
        <v>-1.2604851104561351E-2</v>
      </c>
      <c r="B9" s="33">
        <v>2.3095649068459192</v>
      </c>
      <c r="C9" s="33">
        <v>32.615371461808628</v>
      </c>
      <c r="D9" s="33">
        <v>-2.5903872617158443E-9</v>
      </c>
      <c r="E9" s="33">
        <v>4.9534896508047004E-7</v>
      </c>
      <c r="F9" s="33">
        <v>6.9938563278217182E-6</v>
      </c>
    </row>
    <row r="10" spans="1:6" x14ac:dyDescent="0.25">
      <c r="A10" s="31" t="s">
        <v>22</v>
      </c>
      <c r="B10" s="31"/>
      <c r="C10" s="31"/>
      <c r="D10" s="31" t="s">
        <v>23</v>
      </c>
      <c r="E10" s="31"/>
      <c r="F10" s="31"/>
    </row>
    <row r="11" spans="1:6" x14ac:dyDescent="0.25">
      <c r="A11" s="32" t="s">
        <v>18</v>
      </c>
      <c r="B11" s="32" t="s">
        <v>19</v>
      </c>
      <c r="C11" s="32" t="s">
        <v>20</v>
      </c>
      <c r="D11" s="32" t="s">
        <v>18</v>
      </c>
      <c r="E11" s="32" t="s">
        <v>19</v>
      </c>
      <c r="F11" s="32" t="s">
        <v>20</v>
      </c>
    </row>
    <row r="12" spans="1:6" x14ac:dyDescent="0.25">
      <c r="A12" s="33">
        <v>-8.9793771733514983E-3</v>
      </c>
      <c r="B12" s="33">
        <v>1.9273567204088031</v>
      </c>
      <c r="C12" s="33">
        <v>32.672912504000109</v>
      </c>
      <c r="D12" s="33">
        <v>3.1588926825918032E-5</v>
      </c>
      <c r="E12" s="33">
        <v>3.2451515346685667E-3</v>
      </c>
      <c r="F12" s="33">
        <v>0.72596016194482682</v>
      </c>
    </row>
    <row r="14" spans="1:6" x14ac:dyDescent="0.25">
      <c r="A14" s="29">
        <v>3.9517163571428551</v>
      </c>
      <c r="B14" s="34">
        <f>('NS 10-17-22'!D12*'Return Style'!L3^2)+('Return Style'!L3*'NS 10-17-22'!E12)+'NS 10-17-22'!F12</f>
        <v>1</v>
      </c>
      <c r="C14" s="29">
        <f>A14*$B$14</f>
        <v>3.9517163571428551</v>
      </c>
    </row>
    <row r="15" spans="1:6" x14ac:dyDescent="0.25">
      <c r="A15" s="29">
        <v>3.4061386428571425</v>
      </c>
      <c r="C15" s="29">
        <f t="shared" ref="C15:C25" si="0">A15*$B$14</f>
        <v>3.4061386428571425</v>
      </c>
    </row>
    <row r="16" spans="1:6" x14ac:dyDescent="0.25">
      <c r="A16" s="29">
        <v>2.9179969999999993</v>
      </c>
      <c r="C16" s="29">
        <f t="shared" si="0"/>
        <v>2.9179969999999993</v>
      </c>
    </row>
    <row r="17" spans="1:3" x14ac:dyDescent="0.25">
      <c r="A17" s="29">
        <v>2.487291428571428</v>
      </c>
      <c r="C17" s="29">
        <f t="shared" si="0"/>
        <v>2.487291428571428</v>
      </c>
    </row>
    <row r="18" spans="1:3" x14ac:dyDescent="0.25">
      <c r="A18" s="29">
        <v>2.1140219285714283</v>
      </c>
      <c r="C18" s="29">
        <f t="shared" si="0"/>
        <v>2.1140219285714283</v>
      </c>
    </row>
    <row r="19" spans="1:3" x14ac:dyDescent="0.25">
      <c r="A19" s="29">
        <v>1.7981885000000004</v>
      </c>
      <c r="C19" s="29">
        <f t="shared" si="0"/>
        <v>1.7981885000000004</v>
      </c>
    </row>
    <row r="20" spans="1:3" x14ac:dyDescent="0.25">
      <c r="A20" s="29">
        <v>1.5397911428571422</v>
      </c>
      <c r="C20" s="29">
        <f t="shared" si="0"/>
        <v>1.5397911428571422</v>
      </c>
    </row>
    <row r="21" spans="1:3" x14ac:dyDescent="0.25">
      <c r="A21" s="29">
        <v>1.3388298571428567</v>
      </c>
      <c r="C21" s="29">
        <f t="shared" si="0"/>
        <v>1.3388298571428567</v>
      </c>
    </row>
    <row r="22" spans="1:3" x14ac:dyDescent="0.25">
      <c r="A22" s="29">
        <v>1.2598877410714286</v>
      </c>
      <c r="C22" s="29">
        <f t="shared" si="0"/>
        <v>1.2598877410714286</v>
      </c>
    </row>
    <row r="23" spans="1:3" x14ac:dyDescent="0.25">
      <c r="A23" s="29">
        <v>1.195304642857143</v>
      </c>
      <c r="C23" s="29">
        <f t="shared" si="0"/>
        <v>1.195304642857143</v>
      </c>
    </row>
    <row r="24" spans="1:3" x14ac:dyDescent="0.25">
      <c r="A24" s="29">
        <v>1.1450805624999987</v>
      </c>
      <c r="C24" s="29">
        <f t="shared" si="0"/>
        <v>1.1450805624999987</v>
      </c>
    </row>
    <row r="25" spans="1:3" x14ac:dyDescent="0.25">
      <c r="A25" s="29">
        <v>1.109215499999999</v>
      </c>
      <c r="C25" s="29">
        <f t="shared" si="0"/>
        <v>1.109215499999999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6"/>
  <sheetViews>
    <sheetView workbookViewId="0"/>
  </sheetViews>
  <sheetFormatPr defaultRowHeight="15" x14ac:dyDescent="0.25"/>
  <sheetData>
    <row r="1" spans="3:5" x14ac:dyDescent="0.25">
      <c r="C1" t="s">
        <v>8</v>
      </c>
      <c r="D1" t="s">
        <v>2</v>
      </c>
      <c r="E1" t="s">
        <v>3</v>
      </c>
    </row>
    <row r="2" spans="3:5" x14ac:dyDescent="0.25">
      <c r="C2" t="s">
        <v>8</v>
      </c>
    </row>
    <row r="3" spans="3:5" x14ac:dyDescent="0.25">
      <c r="C3" t="s">
        <v>4</v>
      </c>
    </row>
    <row r="4" spans="3:5" x14ac:dyDescent="0.25">
      <c r="C4" t="s">
        <v>5</v>
      </c>
    </row>
    <row r="5" spans="3:5" x14ac:dyDescent="0.25">
      <c r="C5" t="s">
        <v>6</v>
      </c>
    </row>
    <row r="6" spans="3:5" x14ac:dyDescent="0.25">
      <c r="C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HP Tuners</vt:lpstr>
      <vt:lpstr>SCT</vt:lpstr>
      <vt:lpstr>Return Style</vt:lpstr>
      <vt:lpstr>NS 10-17-22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rnd@fuelinjectorclinic.com</dc:creator>
  <cp:lastModifiedBy>Nic Santarpia</cp:lastModifiedBy>
  <cp:lastPrinted>2016-05-16T18:55:29Z</cp:lastPrinted>
  <dcterms:created xsi:type="dcterms:W3CDTF">2013-03-07T16:27:45Z</dcterms:created>
  <dcterms:modified xsi:type="dcterms:W3CDTF">2024-04-08T18:28:58Z</dcterms:modified>
</cp:coreProperties>
</file>